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1028"/>
  <workbookPr/>
  <mc:AlternateContent xmlns:mc="http://schemas.openxmlformats.org/markup-compatibility/2006">
    <mc:Choice Requires="x15">
      <x15ac:absPath xmlns:x15ac="http://schemas.microsoft.com/office/spreadsheetml/2010/11/ac" url="/Users/allard-m-1/Documents/recherche/projet radio-immuno-bio RIVa/analyse exp radiobio/RNAseq/RNAseq Astate 280921/NTS-286 resultats/"/>
    </mc:Choice>
  </mc:AlternateContent>
  <xr:revisionPtr revIDLastSave="0" documentId="13_ncr:1_{910022A3-E174-CD46-AB69-CF5CA7BED2DA}" xr6:coauthVersionLast="47" xr6:coauthVersionMax="47" xr10:uidLastSave="{00000000-0000-0000-0000-000000000000}"/>
  <bookViews>
    <workbookView xWindow="0" yWindow="500" windowWidth="28800" windowHeight="16440" activeTab="1" xr2:uid="{00000000-000D-0000-FFFF-FFFF00000000}"/>
  </bookViews>
  <sheets>
    <sheet name="Informations Echantillons" sheetId="1" r:id="rId1"/>
    <sheet name="Suivi Ech" sheetId="10" r:id="rId2"/>
    <sheet name="QC ARN" sheetId="6" r:id="rId3"/>
    <sheet name="QC ARN PF" sheetId="12" r:id="rId4"/>
    <sheet name="QC Lib" sheetId="7" r:id="rId5"/>
    <sheet name="PrepPlaque" sheetId="13" r:id="rId6"/>
    <sheet name="SampleSheet" sheetId="8" r:id="rId7"/>
  </sheets>
  <definedNames>
    <definedName name="_xlnm.Print_Area" localSheetId="5">PrepPlaque!$A$159:$G$186</definedName>
    <definedName name="_xlnm.Print_Area" localSheetId="1">'Suivi Ech'!$A$7:$F$77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H7" i="10" l="1"/>
  <c r="AB7" i="10" l="1"/>
  <c r="AC7" i="10" s="1"/>
  <c r="I105" i="10" l="1"/>
  <c r="G105" i="10"/>
  <c r="G104" i="10"/>
  <c r="V78" i="10" l="1"/>
  <c r="V79" i="10"/>
  <c r="V80" i="10"/>
  <c r="V81" i="10"/>
  <c r="V82" i="10"/>
  <c r="V83" i="10"/>
  <c r="V84" i="10"/>
  <c r="V85" i="10"/>
  <c r="V86" i="10"/>
  <c r="V87" i="10"/>
  <c r="V88" i="10"/>
  <c r="V89" i="10"/>
  <c r="V90" i="10"/>
  <c r="V91" i="10"/>
  <c r="V92" i="10"/>
  <c r="V93" i="10"/>
  <c r="V94" i="10"/>
  <c r="V95" i="10"/>
  <c r="V96" i="10"/>
  <c r="V97" i="10"/>
  <c r="V98" i="10"/>
  <c r="V99" i="10"/>
  <c r="V100" i="10"/>
  <c r="V101" i="10"/>
  <c r="V102" i="10"/>
  <c r="V9" i="10"/>
  <c r="V8" i="10"/>
  <c r="V10" i="10"/>
  <c r="V11" i="10"/>
  <c r="V12" i="10"/>
  <c r="V13" i="10"/>
  <c r="V14" i="10"/>
  <c r="V15" i="10"/>
  <c r="V16" i="10"/>
  <c r="V17" i="10"/>
  <c r="V18" i="10"/>
  <c r="V19" i="10"/>
  <c r="V20" i="10"/>
  <c r="V21" i="10"/>
  <c r="V22" i="10"/>
  <c r="V23" i="10"/>
  <c r="V24" i="10"/>
  <c r="V25" i="10"/>
  <c r="V26" i="10"/>
  <c r="V27" i="10"/>
  <c r="V28" i="10"/>
  <c r="V29" i="10"/>
  <c r="V30" i="10"/>
  <c r="V31" i="10"/>
  <c r="V32" i="10"/>
  <c r="V33" i="10"/>
  <c r="V34" i="10"/>
  <c r="V35" i="10"/>
  <c r="V36" i="10"/>
  <c r="V37" i="10"/>
  <c r="V38" i="10"/>
  <c r="V39" i="10"/>
  <c r="V40" i="10"/>
  <c r="V41" i="10"/>
  <c r="V42" i="10"/>
  <c r="V43" i="10"/>
  <c r="V44" i="10"/>
  <c r="V45" i="10"/>
  <c r="V46" i="10"/>
  <c r="V47" i="10"/>
  <c r="V48" i="10"/>
  <c r="V49" i="10"/>
  <c r="V50" i="10"/>
  <c r="V51" i="10"/>
  <c r="V52" i="10"/>
  <c r="V53" i="10"/>
  <c r="V54" i="10"/>
  <c r="V55" i="10"/>
  <c r="V56" i="10"/>
  <c r="V57" i="10"/>
  <c r="V58" i="10"/>
  <c r="V59" i="10"/>
  <c r="V60" i="10"/>
  <c r="V61" i="10"/>
  <c r="V62" i="10"/>
  <c r="V63" i="10"/>
  <c r="V64" i="10"/>
  <c r="V65" i="10"/>
  <c r="V66" i="10"/>
  <c r="V67" i="10"/>
  <c r="V68" i="10"/>
  <c r="V69" i="10"/>
  <c r="V70" i="10"/>
  <c r="V71" i="10"/>
  <c r="V72" i="10"/>
  <c r="V73" i="10"/>
  <c r="V74" i="10"/>
  <c r="V75" i="10"/>
  <c r="V76" i="10"/>
  <c r="V77" i="10"/>
  <c r="V7" i="10"/>
  <c r="D4" i="13"/>
  <c r="D5" i="13"/>
  <c r="D6" i="13"/>
  <c r="D7" i="13"/>
  <c r="D8" i="13"/>
  <c r="D9" i="13"/>
  <c r="D10" i="13"/>
  <c r="D11" i="13"/>
  <c r="D12" i="13"/>
  <c r="D13" i="13"/>
  <c r="D14" i="13"/>
  <c r="D15" i="13"/>
  <c r="D16" i="13"/>
  <c r="D17" i="13"/>
  <c r="D18" i="13"/>
  <c r="D19" i="13"/>
  <c r="D20" i="13"/>
  <c r="D21" i="13"/>
  <c r="D22" i="13"/>
  <c r="D23" i="13"/>
  <c r="D24" i="13"/>
  <c r="D25" i="13"/>
  <c r="D26" i="13"/>
  <c r="D27" i="13"/>
  <c r="D28" i="13"/>
  <c r="D29" i="13"/>
  <c r="D30" i="13"/>
  <c r="D31" i="13"/>
  <c r="D32" i="13"/>
  <c r="D33" i="13"/>
  <c r="D34" i="13"/>
  <c r="D35" i="13"/>
  <c r="D36" i="13"/>
  <c r="D37" i="13"/>
  <c r="D38" i="13"/>
  <c r="D39" i="13"/>
  <c r="D40" i="13"/>
  <c r="D41" i="13"/>
  <c r="D42" i="13"/>
  <c r="D43" i="13"/>
  <c r="D44" i="13"/>
  <c r="D45" i="13"/>
  <c r="D46" i="13"/>
  <c r="D47" i="13"/>
  <c r="D48" i="13"/>
  <c r="D49" i="13"/>
  <c r="D50" i="13"/>
  <c r="D51" i="13"/>
  <c r="D52" i="13"/>
  <c r="D53" i="13"/>
  <c r="D54" i="13"/>
  <c r="D55" i="13"/>
  <c r="D56" i="13"/>
  <c r="D57" i="13"/>
  <c r="D58" i="13"/>
  <c r="D59" i="13"/>
  <c r="D60" i="13"/>
  <c r="D61" i="13"/>
  <c r="D62" i="13"/>
  <c r="D63" i="13"/>
  <c r="D64" i="13"/>
  <c r="D65" i="13"/>
  <c r="D66" i="13"/>
  <c r="D67" i="13"/>
  <c r="D68" i="13"/>
  <c r="D69" i="13"/>
  <c r="D70" i="13"/>
  <c r="D71" i="13"/>
  <c r="D72" i="13"/>
  <c r="D73" i="13"/>
  <c r="D74" i="13"/>
  <c r="D75" i="13"/>
  <c r="D76" i="13"/>
  <c r="D77" i="13"/>
  <c r="D78" i="13"/>
  <c r="D79" i="13"/>
  <c r="D80" i="13"/>
  <c r="D81" i="13"/>
  <c r="D82" i="13"/>
  <c r="D83" i="13"/>
  <c r="D84" i="13"/>
  <c r="D85" i="13"/>
  <c r="D86" i="13"/>
  <c r="D87" i="13"/>
  <c r="D88" i="13"/>
  <c r="D89" i="13"/>
  <c r="D90" i="13"/>
  <c r="D91" i="13"/>
  <c r="D92" i="13"/>
  <c r="D93" i="13"/>
  <c r="D94" i="13"/>
  <c r="D95" i="13"/>
  <c r="D96" i="13"/>
  <c r="D97" i="13"/>
  <c r="D98" i="13"/>
  <c r="D3" i="13"/>
  <c r="Q8" i="10" l="1"/>
  <c r="Q9" i="10"/>
  <c r="Q10" i="10"/>
  <c r="Q11" i="10"/>
  <c r="Q12" i="10"/>
  <c r="Q13" i="10"/>
  <c r="Q14" i="10"/>
  <c r="Q15" i="10"/>
  <c r="Q16" i="10"/>
  <c r="Q17" i="10"/>
  <c r="Q18" i="10"/>
  <c r="Q19" i="10"/>
  <c r="Q20" i="10"/>
  <c r="Q21" i="10"/>
  <c r="Q22" i="10"/>
  <c r="Q23" i="10"/>
  <c r="Q24" i="10"/>
  <c r="Q25" i="10"/>
  <c r="Q26" i="10"/>
  <c r="Q27" i="10"/>
  <c r="Q28" i="10"/>
  <c r="Q29" i="10"/>
  <c r="Q30" i="10"/>
  <c r="Q31" i="10"/>
  <c r="Q32" i="10"/>
  <c r="Q33" i="10"/>
  <c r="Q34" i="10"/>
  <c r="Q35" i="10"/>
  <c r="Q36" i="10"/>
  <c r="Q37" i="10"/>
  <c r="Q38" i="10"/>
  <c r="Q39" i="10"/>
  <c r="Q40" i="10"/>
  <c r="Q41" i="10"/>
  <c r="Q42" i="10"/>
  <c r="Q43" i="10"/>
  <c r="Q44" i="10"/>
  <c r="Q45" i="10"/>
  <c r="Q46" i="10"/>
  <c r="Q47" i="10"/>
  <c r="Q48" i="10"/>
  <c r="Q49" i="10"/>
  <c r="Q50" i="10"/>
  <c r="Q51" i="10"/>
  <c r="Q52" i="10"/>
  <c r="Q53" i="10"/>
  <c r="Q54" i="10"/>
  <c r="Q55" i="10"/>
  <c r="Q56" i="10"/>
  <c r="Q57" i="10"/>
  <c r="Q58" i="10"/>
  <c r="Q59" i="10"/>
  <c r="Q60" i="10"/>
  <c r="Q61" i="10"/>
  <c r="Q62" i="10"/>
  <c r="Q63" i="10"/>
  <c r="Q64" i="10"/>
  <c r="Q65" i="10"/>
  <c r="Q66" i="10"/>
  <c r="Q67" i="10"/>
  <c r="Q68" i="10"/>
  <c r="Q69" i="10"/>
  <c r="Q70" i="10"/>
  <c r="Q71" i="10"/>
  <c r="Q72" i="10"/>
  <c r="Q73" i="10"/>
  <c r="Q74" i="10"/>
  <c r="Q75" i="10"/>
  <c r="Q76" i="10"/>
  <c r="Q77" i="10"/>
  <c r="Q7" i="10"/>
  <c r="O7" i="10" l="1"/>
  <c r="O77" i="10"/>
  <c r="O76" i="10"/>
  <c r="O75" i="10"/>
  <c r="O74" i="10"/>
  <c r="O73" i="10"/>
  <c r="O72" i="10"/>
  <c r="O71" i="10"/>
  <c r="O70" i="10"/>
  <c r="O69" i="10"/>
  <c r="O68" i="10"/>
  <c r="O67" i="10"/>
  <c r="O66" i="10"/>
  <c r="O65" i="10"/>
  <c r="O64" i="10"/>
  <c r="O63" i="10"/>
  <c r="O62" i="10"/>
  <c r="O61" i="10"/>
  <c r="O60" i="10"/>
  <c r="O59" i="10"/>
  <c r="O58" i="10"/>
  <c r="O57" i="10"/>
  <c r="O56" i="10"/>
  <c r="O55" i="10"/>
  <c r="O54" i="10"/>
  <c r="O53" i="10"/>
  <c r="O52" i="10"/>
  <c r="O51" i="10"/>
  <c r="O50" i="10"/>
  <c r="O49" i="10"/>
  <c r="O48" i="10"/>
  <c r="O47" i="10"/>
  <c r="O46" i="10"/>
  <c r="O45" i="10"/>
  <c r="O44" i="10"/>
  <c r="O43" i="10"/>
  <c r="O42" i="10"/>
  <c r="O41" i="10"/>
  <c r="O40" i="10"/>
  <c r="O39" i="10"/>
  <c r="O38" i="10"/>
  <c r="O37" i="10"/>
  <c r="O36" i="10"/>
  <c r="O35" i="10"/>
  <c r="O34" i="10"/>
  <c r="O33" i="10"/>
  <c r="O32" i="10"/>
  <c r="O31" i="10"/>
  <c r="O30" i="10"/>
  <c r="O29" i="10"/>
  <c r="O28" i="10"/>
  <c r="O27" i="10"/>
  <c r="O26" i="10"/>
  <c r="O25" i="10"/>
  <c r="O24" i="10"/>
  <c r="O23" i="10"/>
  <c r="O22" i="10"/>
  <c r="O21" i="10"/>
  <c r="O20" i="10"/>
  <c r="O19" i="10"/>
  <c r="O18" i="10"/>
  <c r="O17" i="10"/>
  <c r="O16" i="10"/>
  <c r="O15" i="10"/>
  <c r="O14" i="10"/>
  <c r="O13" i="10"/>
  <c r="O12" i="10"/>
  <c r="O11" i="10"/>
  <c r="O10" i="10"/>
  <c r="O9" i="10"/>
  <c r="O8" i="10"/>
  <c r="D6" i="1" l="1"/>
</calcChain>
</file>

<file path=xl/sharedStrings.xml><?xml version="1.0" encoding="utf-8"?>
<sst xmlns="http://schemas.openxmlformats.org/spreadsheetml/2006/main" count="2528" uniqueCount="504">
  <si>
    <t>N° de projet</t>
  </si>
  <si>
    <t>…</t>
  </si>
  <si>
    <t>Critères d'accceptabilité de la Plateforme</t>
  </si>
  <si>
    <t>Nanodrop</t>
  </si>
  <si>
    <t xml:space="preserve">Date d'envoi des échantilons </t>
  </si>
  <si>
    <t>Identifiant</t>
  </si>
  <si>
    <t>C° ng/µl</t>
  </si>
  <si>
    <t>Echantillon repris dans H2O, Tampon, … ?</t>
  </si>
  <si>
    <t xml:space="preserve">* Si vous ne pouvez pas en fournir d'autres, souhaitez-vous réaliser les expériences avec les échantillons hors spécifications ? </t>
  </si>
  <si>
    <t>Dans ce cas, la Plateforme ne s'engage pas à fournir des résultats pour les échantillons hors spécifications</t>
  </si>
  <si>
    <t>* Souhaitez-vous en fournir d'autres ?</t>
  </si>
  <si>
    <t>Contact Plateforme</t>
  </si>
  <si>
    <t>Informations Echantillons</t>
  </si>
  <si>
    <t>µl</t>
  </si>
  <si>
    <t>Evaluation des critères par la plateforme</t>
  </si>
  <si>
    <t>le</t>
  </si>
  <si>
    <t xml:space="preserve">   Si Oui, indiquez le nombre et merci de compléter les informations des nouveaux échantillons</t>
  </si>
  <si>
    <t>Merci de compléter</t>
  </si>
  <si>
    <t>ARN</t>
  </si>
  <si>
    <t>Echantillons traités DNase ?</t>
  </si>
  <si>
    <r>
      <rPr>
        <b/>
        <sz val="11"/>
        <color rgb="FFFF0000"/>
        <rFont val="Calibri"/>
        <family val="2"/>
        <scheme val="minor"/>
      </rPr>
      <t>Ne pas utiliser de caractères spéciaux, ni d'espaces</t>
    </r>
    <r>
      <rPr>
        <b/>
        <sz val="11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 xml:space="preserve">pour identifier vos échantillons : 
</t>
    </r>
  </si>
  <si>
    <r>
      <t xml:space="preserve">Concentration  min recommandée : </t>
    </r>
    <r>
      <rPr>
        <b/>
        <sz val="11"/>
        <color rgb="FFFF0000"/>
        <rFont val="Calibri"/>
        <family val="2"/>
        <scheme val="minor"/>
      </rPr>
      <t>25 ng/µl</t>
    </r>
  </si>
  <si>
    <t>ID</t>
  </si>
  <si>
    <t>RIN si QC réalisé</t>
  </si>
  <si>
    <t>Vol ARN µl</t>
  </si>
  <si>
    <t>Vol H2O µl</t>
  </si>
  <si>
    <t>QC</t>
  </si>
  <si>
    <t>Remplir uniquement les colonnes avec une en-tête colorée</t>
  </si>
  <si>
    <t>260/280*</t>
  </si>
  <si>
    <t>260/230*</t>
  </si>
  <si>
    <t>Volume fourni</t>
  </si>
  <si>
    <r>
      <t>Espèce (</t>
    </r>
    <r>
      <rPr>
        <i/>
        <sz val="11"/>
        <rFont val="Calibri"/>
        <family val="2"/>
        <scheme val="minor"/>
      </rPr>
      <t>si plusieurs espèces, préciser dans Suivi Ech</t>
    </r>
    <r>
      <rPr>
        <sz val="11"/>
        <rFont val="Calibri"/>
        <family val="2"/>
        <scheme val="minor"/>
      </rPr>
      <t>)</t>
    </r>
  </si>
  <si>
    <r>
      <t>Type de protocole d'extraction (</t>
    </r>
    <r>
      <rPr>
        <i/>
        <sz val="11"/>
        <rFont val="Calibri"/>
        <family val="2"/>
        <scheme val="minor"/>
      </rPr>
      <t>Trizol, kit Qiagen RNeasy, …</t>
    </r>
    <r>
      <rPr>
        <sz val="11"/>
        <rFont val="Calibri"/>
        <family val="2"/>
        <scheme val="minor"/>
      </rPr>
      <t>) :</t>
    </r>
  </si>
  <si>
    <r>
      <t xml:space="preserve">Nb d'échantillons envoyés 
</t>
    </r>
    <r>
      <rPr>
        <i/>
        <sz val="12"/>
        <color indexed="8"/>
        <rFont val="Calibri"/>
        <family val="2"/>
      </rPr>
      <t>(et nb de tubes si &gt; nb éch°)</t>
    </r>
  </si>
  <si>
    <t>Contrôle Qualité des ARN</t>
  </si>
  <si>
    <t>Si vous disposez des profils/infos Bioanalyseur/TapeStation, merci de les insérer dans l'onglet QC ARN</t>
  </si>
  <si>
    <t>Contrôle Qualité des Librairies</t>
  </si>
  <si>
    <t>Quantification librairie</t>
  </si>
  <si>
    <t>Date Préparation Librairie</t>
  </si>
  <si>
    <t>Date Préparation Plaque RT</t>
  </si>
  <si>
    <t>Plaque 
(n°/nb de décong°)</t>
  </si>
  <si>
    <t>Index i7</t>
  </si>
  <si>
    <t>Nb échantillons validés</t>
  </si>
  <si>
    <t>Tous les échantillons n'ont pas été validés :</t>
  </si>
  <si>
    <t>Préparation Tagmentation</t>
  </si>
  <si>
    <t>TapeStation</t>
  </si>
  <si>
    <t>Fiche d'accompagnement des échantillons 
Application 3' Seq RNA Profiling (3' SRP)</t>
  </si>
  <si>
    <t>Identifiants Echantillons et Conditionnement</t>
  </si>
  <si>
    <t>Nom Echantillon</t>
  </si>
  <si>
    <t>Condition</t>
  </si>
  <si>
    <t>Homme</t>
  </si>
  <si>
    <t>Rat</t>
  </si>
  <si>
    <t>rn6</t>
  </si>
  <si>
    <t>Souris</t>
  </si>
  <si>
    <t>mm10</t>
  </si>
  <si>
    <t>Espece</t>
  </si>
  <si>
    <t>Projet (NTS-xxx_N)</t>
  </si>
  <si>
    <t>N°projet N (Incrémenter si plusieurs projets)</t>
  </si>
  <si>
    <t>Indiquer si autres projets NTS associés</t>
  </si>
  <si>
    <t>Fiche d'accompagnement des échantillons - 3' SRP</t>
  </si>
  <si>
    <t>A01</t>
  </si>
  <si>
    <t>A02</t>
  </si>
  <si>
    <t>A03</t>
  </si>
  <si>
    <t>A04</t>
  </si>
  <si>
    <t>A05</t>
  </si>
  <si>
    <t>A06</t>
  </si>
  <si>
    <t>A07</t>
  </si>
  <si>
    <t>A08</t>
  </si>
  <si>
    <t>A09</t>
  </si>
  <si>
    <t>A10</t>
  </si>
  <si>
    <t>A11</t>
  </si>
  <si>
    <t>A12</t>
  </si>
  <si>
    <t>B01</t>
  </si>
  <si>
    <t>B02</t>
  </si>
  <si>
    <t>B03</t>
  </si>
  <si>
    <t>B04</t>
  </si>
  <si>
    <t>B05</t>
  </si>
  <si>
    <t>B06</t>
  </si>
  <si>
    <t>B07</t>
  </si>
  <si>
    <t>B08</t>
  </si>
  <si>
    <t>B09</t>
  </si>
  <si>
    <t>B10</t>
  </si>
  <si>
    <t>B11</t>
  </si>
  <si>
    <t>B12</t>
  </si>
  <si>
    <t>C01</t>
  </si>
  <si>
    <t>C02</t>
  </si>
  <si>
    <t>C03</t>
  </si>
  <si>
    <t>C04</t>
  </si>
  <si>
    <t>C05</t>
  </si>
  <si>
    <t>C06</t>
  </si>
  <si>
    <t>C07</t>
  </si>
  <si>
    <t>C08</t>
  </si>
  <si>
    <t>C09</t>
  </si>
  <si>
    <t>C10</t>
  </si>
  <si>
    <t>C11</t>
  </si>
  <si>
    <t>C12</t>
  </si>
  <si>
    <t>D01</t>
  </si>
  <si>
    <t>D02</t>
  </si>
  <si>
    <t>D03</t>
  </si>
  <si>
    <t>D04</t>
  </si>
  <si>
    <t>D05</t>
  </si>
  <si>
    <t>D06</t>
  </si>
  <si>
    <t>D07</t>
  </si>
  <si>
    <t>D08</t>
  </si>
  <si>
    <t>D09</t>
  </si>
  <si>
    <t>D10</t>
  </si>
  <si>
    <t>D11</t>
  </si>
  <si>
    <t>D12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</si>
  <si>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</si>
  <si>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</si>
  <si>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</si>
  <si>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</si>
  <si>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</si>
  <si>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</si>
  <si>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</si>
  <si>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</si>
  <si>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</si>
  <si>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</si>
  <si>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</si>
  <si>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</si>
  <si>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F01</t>
  </si>
  <si>
    <t>F02</t>
  </si>
  <si>
    <t>F03</t>
  </si>
  <si>
    <t>F04</t>
  </si>
  <si>
    <t>F05</t>
  </si>
  <si>
    <t>F06</t>
  </si>
  <si>
    <t>F07</t>
  </si>
  <si>
    <t>F08</t>
  </si>
  <si>
    <t>F09</t>
  </si>
  <si>
    <t>F10</t>
  </si>
  <si>
    <t>F11</t>
  </si>
  <si>
    <t>F12</t>
  </si>
  <si>
    <t>G01</t>
  </si>
  <si>
    <t>G02</t>
  </si>
  <si>
    <t>G03</t>
  </si>
  <si>
    <t>G04</t>
  </si>
  <si>
    <t>G05</t>
  </si>
  <si>
    <t>G06</t>
  </si>
  <si>
    <t>G07</t>
  </si>
  <si>
    <t>G08</t>
  </si>
  <si>
    <t>G09</t>
  </si>
  <si>
    <t>G10</t>
  </si>
  <si>
    <t>G11</t>
  </si>
  <si>
    <t>G12</t>
  </si>
  <si>
    <t>H01</t>
  </si>
  <si>
    <t>H02</t>
  </si>
  <si>
    <t>H03</t>
  </si>
  <si>
    <t>H04</t>
  </si>
  <si>
    <t>H05</t>
  </si>
  <si>
    <t>H06</t>
  </si>
  <si>
    <t>H07</t>
  </si>
  <si>
    <t>H08</t>
  </si>
  <si>
    <t>H09</t>
  </si>
  <si>
    <t>H10</t>
  </si>
  <si>
    <t>H11</t>
  </si>
  <si>
    <t>H12</t>
  </si>
  <si>
    <t>E3V6NEXT (Puits+UMI)</t>
  </si>
  <si>
    <r>
      <t>Concentration  min nécessaire :</t>
    </r>
    <r>
      <rPr>
        <b/>
        <sz val="11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5 ng/µl</t>
    </r>
  </si>
  <si>
    <t>Une fois que vous avez complété les informations relatives aux échantillons (onglet Suivi Ech), merci de nous renvoyer le fichier Fiche d'accompagnement par mail  (pf-genomique@univ-nantes.fr)</t>
  </si>
  <si>
    <t>Pour les lignes - colonnes =  Lettre+2chiffres = ex  : A01 et non A1</t>
  </si>
  <si>
    <r>
      <t>Volume minimum nécessaire :</t>
    </r>
    <r>
      <rPr>
        <b/>
        <sz val="11"/>
        <color rgb="FFFF0000"/>
        <rFont val="Calibri"/>
        <family val="2"/>
        <scheme val="minor"/>
      </rPr>
      <t xml:space="preserve"> 10 µl</t>
    </r>
  </si>
  <si>
    <r>
      <t xml:space="preserve">RIN recommandé : &gt; </t>
    </r>
    <r>
      <rPr>
        <b/>
        <sz val="11"/>
        <rFont val="Calibri"/>
        <family val="2"/>
        <scheme val="minor"/>
      </rPr>
      <t>6</t>
    </r>
  </si>
  <si>
    <t>Si les QC ont été réalisés, y insérer les profils bioanalyseur</t>
  </si>
  <si>
    <t>Puits</t>
  </si>
  <si>
    <t>Si 1 seul projet, le numéro NTS suffit, sinon _1, _2, …</t>
  </si>
  <si>
    <t>- Enregistrer en .TXT</t>
  </si>
  <si>
    <t>- Supprimer les 2 en-têtes (ligne 1 et 2) et les colonnes d'espèces et les consignes (colonnes G, H et J)</t>
  </si>
  <si>
    <t>Position Plaque (puits = UMI)</t>
  </si>
  <si>
    <t>C° obtenue ng/µl</t>
  </si>
  <si>
    <t>Pic majoritaire (nb)</t>
  </si>
  <si>
    <t>Merci d'essayer de nous fournir des échantillons avec des concentrations les plus homogènes possible.</t>
  </si>
  <si>
    <r>
      <t xml:space="preserve">Les échantillons doivent être déposés en tubes et non en barette. 
Merci d'ajouter un numéro compris entre </t>
    </r>
    <r>
      <rPr>
        <b/>
        <sz val="11"/>
        <color rgb="FFFF0000"/>
        <rFont val="Calibri"/>
        <family val="2"/>
        <scheme val="minor"/>
      </rPr>
      <t xml:space="preserve">1 et 96 sur chacun des tubes </t>
    </r>
    <r>
      <rPr>
        <b/>
        <sz val="11"/>
        <rFont val="Calibri"/>
        <family val="2"/>
        <scheme val="minor"/>
      </rPr>
      <t>et le</t>
    </r>
    <r>
      <rPr>
        <b/>
        <sz val="11"/>
        <color rgb="FFFF0000"/>
        <rFont val="Calibri"/>
        <family val="2"/>
        <scheme val="minor"/>
      </rPr>
      <t xml:space="preserve"> numéro NTS </t>
    </r>
    <r>
      <rPr>
        <b/>
        <sz val="11"/>
        <rFont val="Calibri"/>
        <family val="2"/>
        <scheme val="minor"/>
      </rPr>
      <t>sur la/les boîtes</t>
    </r>
  </si>
  <si>
    <t>Si rapport de DO 260/230 &lt; 1.2, il y a un risque qu'un échantillon prenne la majorité des reads au détriment des autres échantillons</t>
  </si>
  <si>
    <t>Rapports de DO 260/230 : &gt; 1.2 (doivent être au plus proche de 2)</t>
  </si>
  <si>
    <t>Version 05</t>
  </si>
  <si>
    <t>Mis en application le 07/01/2021</t>
  </si>
  <si>
    <r>
      <t>Utiliser uniquement les caractères "</t>
    </r>
    <r>
      <rPr>
        <b/>
        <sz val="11"/>
        <color rgb="FFFF0000"/>
        <rFont val="Calibri"/>
        <family val="2"/>
        <scheme val="minor"/>
      </rPr>
      <t>a-z</t>
    </r>
    <r>
      <rPr>
        <sz val="11"/>
        <rFont val="Calibri"/>
        <family val="2"/>
        <scheme val="minor"/>
      </rPr>
      <t>", "</t>
    </r>
    <r>
      <rPr>
        <b/>
        <sz val="11"/>
        <color rgb="FFFF0000"/>
        <rFont val="Calibri"/>
        <family val="2"/>
        <scheme val="minor"/>
      </rPr>
      <t>A-Z</t>
    </r>
    <r>
      <rPr>
        <sz val="11"/>
        <rFont val="Calibri"/>
        <family val="2"/>
        <scheme val="minor"/>
      </rPr>
      <t>", "</t>
    </r>
    <r>
      <rPr>
        <b/>
        <sz val="11"/>
        <color rgb="FFFF0000"/>
        <rFont val="Calibri"/>
        <family val="2"/>
        <scheme val="minor"/>
      </rPr>
      <t>0-9</t>
    </r>
    <r>
      <rPr>
        <sz val="11"/>
        <rFont val="Calibri"/>
        <family val="2"/>
        <scheme val="minor"/>
      </rPr>
      <t>", "</t>
    </r>
    <r>
      <rPr>
        <b/>
        <sz val="11"/>
        <color rgb="FFFF0000"/>
        <rFont val="Calibri"/>
        <family val="2"/>
        <scheme val="minor"/>
      </rPr>
      <t>-</t>
    </r>
    <r>
      <rPr>
        <sz val="11"/>
        <rFont val="Calibri"/>
        <family val="2"/>
        <scheme val="minor"/>
      </rPr>
      <t>"</t>
    </r>
  </si>
  <si>
    <t>Quantification Qubit</t>
  </si>
  <si>
    <t>Insérer les profils Tape Station et/ou Bioanalyseur</t>
  </si>
  <si>
    <t>hg38</t>
  </si>
  <si>
    <t>- Copier l'onglet dans un nouveau tableau</t>
  </si>
  <si>
    <t>NTS-286</t>
  </si>
  <si>
    <t>kit Macherey-Nagek</t>
  </si>
  <si>
    <t>Non</t>
  </si>
  <si>
    <t>H2O</t>
  </si>
  <si>
    <t>MOPC-1-C</t>
  </si>
  <si>
    <t>MOPC-1-4H</t>
  </si>
  <si>
    <t>MOPC-1-72H</t>
  </si>
  <si>
    <t>Condition Biologique : lignée cellulaire</t>
  </si>
  <si>
    <t>4T1-1-C</t>
  </si>
  <si>
    <t>4T1-1-4H</t>
  </si>
  <si>
    <t>4T1-1-24H</t>
  </si>
  <si>
    <t>4T1-1-72H</t>
  </si>
  <si>
    <t>MC38-1-C</t>
  </si>
  <si>
    <t>MC38-1-4H</t>
  </si>
  <si>
    <t>MC38-1-24H</t>
  </si>
  <si>
    <t>MC38-1-72H</t>
  </si>
  <si>
    <t>B16-1-C</t>
  </si>
  <si>
    <t>B16-1-4H</t>
  </si>
  <si>
    <t>B16-1-72H</t>
  </si>
  <si>
    <t>MOPC-2-C</t>
  </si>
  <si>
    <t>MOPC-2-24H</t>
  </si>
  <si>
    <t>MOPC-2-72H</t>
  </si>
  <si>
    <t>4T1-2-C</t>
  </si>
  <si>
    <t>4T1-2-4H</t>
  </si>
  <si>
    <t>4T1-2-24H</t>
  </si>
  <si>
    <t>MC38-2-C</t>
  </si>
  <si>
    <t>MC38-2-4H</t>
  </si>
  <si>
    <t>MC38-2-24H</t>
  </si>
  <si>
    <t>MC38-2-72H</t>
  </si>
  <si>
    <t>B16-2-C</t>
  </si>
  <si>
    <t>B16-2-4H</t>
  </si>
  <si>
    <t>B16-2-24H</t>
  </si>
  <si>
    <t>B16-2-72H</t>
  </si>
  <si>
    <t>MOPC-3-C</t>
  </si>
  <si>
    <t>MOPC-3-4H</t>
  </si>
  <si>
    <t>MOPC-3-24H</t>
  </si>
  <si>
    <t>MOPC-3-72H</t>
  </si>
  <si>
    <t>4T1-3-4H</t>
  </si>
  <si>
    <t>4T1-3-24H</t>
  </si>
  <si>
    <t>4T1-3-72H</t>
  </si>
  <si>
    <t>MC38-3-C</t>
  </si>
  <si>
    <t>MC38-3-4H</t>
  </si>
  <si>
    <t>MC38-3-72H</t>
  </si>
  <si>
    <t>B16-3-C</t>
  </si>
  <si>
    <t>MOPC-4-C</t>
  </si>
  <si>
    <t>MOPC-4-4H</t>
  </si>
  <si>
    <t>MOPC-4-24H</t>
  </si>
  <si>
    <t>MOPC-4-72H</t>
  </si>
  <si>
    <t>4T1-4-C</t>
  </si>
  <si>
    <t>4T1-4-4H</t>
  </si>
  <si>
    <t>4T1-4-24H</t>
  </si>
  <si>
    <t>4T1-4-72H</t>
  </si>
  <si>
    <t>MC38-4-C</t>
  </si>
  <si>
    <t>MC38-4-4H</t>
  </si>
  <si>
    <t>MC38-4-24H</t>
  </si>
  <si>
    <t>MC38-4-72H</t>
  </si>
  <si>
    <t>B16-4-C</t>
  </si>
  <si>
    <t>B16-4-4H</t>
  </si>
  <si>
    <t>B16-4-24H</t>
  </si>
  <si>
    <t>B16-4-72H</t>
  </si>
  <si>
    <t>Condition Biologique : irradiation</t>
  </si>
  <si>
    <t>Condition Biologique : experiences</t>
  </si>
  <si>
    <t>MOPC315-BM</t>
  </si>
  <si>
    <t>4T1</t>
  </si>
  <si>
    <t>MC-38</t>
  </si>
  <si>
    <t>B16-F10</t>
  </si>
  <si>
    <t>ctrl</t>
  </si>
  <si>
    <t>4H</t>
  </si>
  <si>
    <t>24H</t>
  </si>
  <si>
    <t>72H</t>
  </si>
  <si>
    <t xml:space="preserve">échantillon 1 : </t>
  </si>
  <si>
    <t xml:space="preserve">échantillon 3 : </t>
  </si>
  <si>
    <t xml:space="preserve">échantillon 4 : </t>
  </si>
  <si>
    <t xml:space="preserve">échantillon 5 : </t>
  </si>
  <si>
    <t>échantillon 6 :</t>
  </si>
  <si>
    <t>échantillon 7 :</t>
  </si>
  <si>
    <t>échantillon 8 :</t>
  </si>
  <si>
    <t xml:space="preserve">échantillon 9 : </t>
  </si>
  <si>
    <t xml:space="preserve">échantillon 10 : </t>
  </si>
  <si>
    <t>échantillon 11 :</t>
  </si>
  <si>
    <t>N/A</t>
  </si>
  <si>
    <t xml:space="preserve">échantillon 12: </t>
  </si>
  <si>
    <t xml:space="preserve">échantillon 13 : </t>
  </si>
  <si>
    <t>échantillon 14 :</t>
  </si>
  <si>
    <t>échantillon 15 :</t>
  </si>
  <si>
    <t>échantillon 16:</t>
  </si>
  <si>
    <t xml:space="preserve">échantillon 17: </t>
  </si>
  <si>
    <t xml:space="preserve">échantillon 18: </t>
  </si>
  <si>
    <t xml:space="preserve">échantillon 19: </t>
  </si>
  <si>
    <t>échantillon 20:</t>
  </si>
  <si>
    <t>échantillon 21:</t>
  </si>
  <si>
    <t>échantillon 22:</t>
  </si>
  <si>
    <t xml:space="preserve">échantillon 23 : </t>
  </si>
  <si>
    <t>échantillon 24:</t>
  </si>
  <si>
    <t>échantillon 25:</t>
  </si>
  <si>
    <t xml:space="preserve">échantillon 26: </t>
  </si>
  <si>
    <t xml:space="preserve">échantillon 27: </t>
  </si>
  <si>
    <t xml:space="preserve">échantillon 28 : </t>
  </si>
  <si>
    <t>échantillon 29:</t>
  </si>
  <si>
    <t xml:space="preserve">échantillon 30: </t>
  </si>
  <si>
    <t xml:space="preserve">échantillon 31: </t>
  </si>
  <si>
    <t xml:space="preserve">échantillon 32: </t>
  </si>
  <si>
    <t xml:space="preserve">échantillon 33: </t>
  </si>
  <si>
    <t>échantillon 34:</t>
  </si>
  <si>
    <t>échantillon 35:</t>
  </si>
  <si>
    <t xml:space="preserve">échantillon 36: </t>
  </si>
  <si>
    <t xml:space="preserve">échantillon 37: </t>
  </si>
  <si>
    <t xml:space="preserve">échantillon 38: </t>
  </si>
  <si>
    <t xml:space="preserve">échantillon 39: </t>
  </si>
  <si>
    <t xml:space="preserve">échantillon 40: </t>
  </si>
  <si>
    <t xml:space="preserve">échantillon 41: </t>
  </si>
  <si>
    <t xml:space="preserve">échantillon 42: </t>
  </si>
  <si>
    <t xml:space="preserve">échantillon 43: </t>
  </si>
  <si>
    <t xml:space="preserve">échantillon 44: </t>
  </si>
  <si>
    <t xml:space="preserve">échantillon 45: </t>
  </si>
  <si>
    <t xml:space="preserve">échantillon 46: </t>
  </si>
  <si>
    <t>échantillon 47:</t>
  </si>
  <si>
    <t xml:space="preserve">échantillon 48: </t>
  </si>
  <si>
    <t>échantillon 49 :</t>
  </si>
  <si>
    <t>échantillon 50:</t>
  </si>
  <si>
    <t>échantillon 51:</t>
  </si>
  <si>
    <t xml:space="preserve">échantillon 52: </t>
  </si>
  <si>
    <t>échantillon 53:</t>
  </si>
  <si>
    <t>échantillon 54:</t>
  </si>
  <si>
    <t>échantillon 55:</t>
  </si>
  <si>
    <t>échantillon 56:</t>
  </si>
  <si>
    <t>échantillon 57:</t>
  </si>
  <si>
    <t>échantillon 58:</t>
  </si>
  <si>
    <t>échantillon 59:</t>
  </si>
  <si>
    <t>échantillon 60:</t>
  </si>
  <si>
    <t>échantillon 61:</t>
  </si>
  <si>
    <t>échantillon 62:</t>
  </si>
  <si>
    <t>échantillon 63:</t>
  </si>
  <si>
    <t>échantillon 64:</t>
  </si>
  <si>
    <t>échantillon 2:</t>
  </si>
  <si>
    <t>C° ng/µl Bio/A</t>
  </si>
  <si>
    <t>MOPC-5-C</t>
  </si>
  <si>
    <t>MOPC-5-4H</t>
  </si>
  <si>
    <t>MOPC-5-24H</t>
  </si>
  <si>
    <t>MOPC-5-72H</t>
  </si>
  <si>
    <t>4T1-5-C</t>
  </si>
  <si>
    <t>4T1-5-4H</t>
  </si>
  <si>
    <t>4T1-5-24H</t>
  </si>
  <si>
    <t>4T1-5-72H</t>
  </si>
  <si>
    <t>MC38-5-C</t>
  </si>
  <si>
    <t>MC38-5-4H</t>
  </si>
  <si>
    <t>MC38-5-24H</t>
  </si>
  <si>
    <t>MC38-5-72H</t>
  </si>
  <si>
    <t>B16F10-5-C</t>
  </si>
  <si>
    <t>B16F10-5-4H</t>
  </si>
  <si>
    <t>B16F10-5-24H</t>
  </si>
  <si>
    <t>B16F10-5-72H</t>
  </si>
  <si>
    <t>2.1</t>
  </si>
  <si>
    <t xml:space="preserve">échantillon 65: </t>
  </si>
  <si>
    <t>échantillon 66:</t>
  </si>
  <si>
    <t xml:space="preserve">échantillon 67: </t>
  </si>
  <si>
    <t>échantillon 68:</t>
  </si>
  <si>
    <t>échantillon 69 :</t>
  </si>
  <si>
    <t>échantillon 70:</t>
  </si>
  <si>
    <t xml:space="preserve">échantillon 71: </t>
  </si>
  <si>
    <t xml:space="preserve">échantillon 72: </t>
  </si>
  <si>
    <t xml:space="preserve">échantillon 73: </t>
  </si>
  <si>
    <t xml:space="preserve">échantillon 74: </t>
  </si>
  <si>
    <t>échantilon 75:</t>
  </si>
  <si>
    <t>échantillon 76:</t>
  </si>
  <si>
    <t>échantillon 77 :</t>
  </si>
  <si>
    <t>échantillon 78:</t>
  </si>
  <si>
    <t xml:space="preserve">échantillon 79: </t>
  </si>
  <si>
    <t>échantillon 80:</t>
  </si>
  <si>
    <t>Nanodrop / BioA</t>
  </si>
  <si>
    <t>ok</t>
  </si>
  <si>
    <t>profil ok</t>
  </si>
  <si>
    <t>260/230 très élevé</t>
  </si>
  <si>
    <t>Remarque_PF</t>
  </si>
  <si>
    <t xml:space="preserve">71 tubes eppendorfs </t>
  </si>
  <si>
    <t xml:space="preserve">n° tube </t>
  </si>
  <si>
    <t>Remarque pour replicat</t>
  </si>
  <si>
    <t>à dupliquer</t>
  </si>
  <si>
    <t>BioA PF</t>
  </si>
  <si>
    <t>Contrôle Qualité des ARN - Bioanalyseur GenoA</t>
  </si>
  <si>
    <t xml:space="preserve"> - 2 échantillons ont un rapport de DO 260/230 &lt; 1,2</t>
  </si>
  <si>
    <t>- 1 échantillon a un rapprt de DO 260/230 &gt; 7 indiquant la présence de contaminants</t>
  </si>
  <si>
    <t>- doute sur l'échantillon 22 qui présente un profil différent sur le contrôle rélaisé par le responsavle des ech. et la plateforme (contamination ou artefact machine ?)</t>
  </si>
  <si>
    <t>nomenclature_PF</t>
  </si>
  <si>
    <t>condition_PF</t>
  </si>
  <si>
    <t>Audrey Donnart</t>
  </si>
  <si>
    <t>Tel : 02 28 08 00 50</t>
  </si>
  <si>
    <t>genoa@univ-nantes.fr</t>
  </si>
  <si>
    <t>oui</t>
  </si>
  <si>
    <t>non</t>
  </si>
  <si>
    <t>Dilution (10 ng/µl)</t>
  </si>
  <si>
    <t>Dilution (2,5 ng/µl)</t>
  </si>
  <si>
    <t>2_MOPC-1-4H</t>
  </si>
  <si>
    <t>MOPC315-BM_4H</t>
  </si>
  <si>
    <t>8_4T1-1-72H</t>
  </si>
  <si>
    <t>4T1_72H</t>
  </si>
  <si>
    <t>19_MOPC-2-24H</t>
  </si>
  <si>
    <t>MOPC315-BM_24H</t>
  </si>
  <si>
    <t>27_MC38-2-24H</t>
  </si>
  <si>
    <t>MC-38_24H</t>
  </si>
  <si>
    <t>30_B16-2-4H</t>
  </si>
  <si>
    <t>B16-F10_4H</t>
  </si>
  <si>
    <t>31_B16-2-24H</t>
  </si>
  <si>
    <t>B16-F10_24H</t>
  </si>
  <si>
    <t>49_MOPC-4-C</t>
  </si>
  <si>
    <t>MOPC315-BM_ctrl</t>
  </si>
  <si>
    <t>50_MOPC-4-4H</t>
  </si>
  <si>
    <t>51_MOPC-4-24H</t>
  </si>
  <si>
    <t>52_MOPC-4-72H</t>
  </si>
  <si>
    <t>MOPC315-BM_72H</t>
  </si>
  <si>
    <t>53_4T1-4-C</t>
  </si>
  <si>
    <t>4T1_ctrl</t>
  </si>
  <si>
    <t>54_4T1-4-4H</t>
  </si>
  <si>
    <t>4T1_4H</t>
  </si>
  <si>
    <t>55_4T1-4-24H</t>
  </si>
  <si>
    <t>4T1_24H</t>
  </si>
  <si>
    <t>56_4T1-4-72H</t>
  </si>
  <si>
    <t>57_MC38-4-C</t>
  </si>
  <si>
    <t>MC-38_ctrl</t>
  </si>
  <si>
    <t>58_MC38-4-4H</t>
  </si>
  <si>
    <t>MC-38_4H</t>
  </si>
  <si>
    <t>59_MC38-4-24H</t>
  </si>
  <si>
    <t>60_MC38-4-72H</t>
  </si>
  <si>
    <t>MC-38_72H</t>
  </si>
  <si>
    <t>61_B16-4-C</t>
  </si>
  <si>
    <t>B16-F10_ctrl</t>
  </si>
  <si>
    <t>62_B16-4-4H</t>
  </si>
  <si>
    <t>63_B16-4-24H</t>
  </si>
  <si>
    <t>64_B16-4-72H</t>
  </si>
  <si>
    <t>B16-F10_72H</t>
  </si>
  <si>
    <t>69_4T1-5-C</t>
  </si>
  <si>
    <t>79_B16F10-5-24H</t>
  </si>
  <si>
    <t>80_B16F10-5-72H</t>
  </si>
  <si>
    <t>2_MOPC-1-4H_B</t>
  </si>
  <si>
    <t>8_4T1-1-72H_B</t>
  </si>
  <si>
    <t>19_MOPC-2-24H_B</t>
  </si>
  <si>
    <t>27_MC38-2-24H_B</t>
  </si>
  <si>
    <t>30_B16-2-4H_B</t>
  </si>
  <si>
    <t>31_B16-2-24H_B</t>
  </si>
  <si>
    <t>49_MOPC-4-C_B</t>
  </si>
  <si>
    <t>50_MOPC-4-4H_B</t>
  </si>
  <si>
    <t>51_MOPC-4-24H_B</t>
  </si>
  <si>
    <t>52_MOPC-4-72H_B</t>
  </si>
  <si>
    <t>53_4T1-4-C_B</t>
  </si>
  <si>
    <t>54_4T1-4-4H_B</t>
  </si>
  <si>
    <t>55_4T1-4-24H_B</t>
  </si>
  <si>
    <t>56_4T1-4-72H_B</t>
  </si>
  <si>
    <t>57_MC38-4-C_B</t>
  </si>
  <si>
    <t>58_MC38-4-4H_B</t>
  </si>
  <si>
    <t>59_MC38-4-24H_B</t>
  </si>
  <si>
    <t>60_MC38-4-72H_B</t>
  </si>
  <si>
    <t>61_B16-4-C_B</t>
  </si>
  <si>
    <t>62_B16-4-4H_B</t>
  </si>
  <si>
    <t>63_B16-4-24H_B</t>
  </si>
  <si>
    <t>64_B16-4-72H_B</t>
  </si>
  <si>
    <t>69_4T1-5-C_B</t>
  </si>
  <si>
    <t>79_B16F10-5-24H_B</t>
  </si>
  <si>
    <t>80_B16F10-5-72H_B</t>
  </si>
  <si>
    <t>dilution à 2,5ng/µl en tube 1,5ml</t>
  </si>
  <si>
    <t>1_MOPC-1-C</t>
  </si>
  <si>
    <t>4_MOPC-1-72H</t>
  </si>
  <si>
    <t>5_4T1-1-C</t>
  </si>
  <si>
    <t>6_4T1-1-4H</t>
  </si>
  <si>
    <t>7_4T1-1-24H</t>
  </si>
  <si>
    <t>9_MC38-1-C</t>
  </si>
  <si>
    <t>10_MC38-1-4H</t>
  </si>
  <si>
    <t>11_MC38-1-24H</t>
  </si>
  <si>
    <t>12_MC38-1-72H</t>
  </si>
  <si>
    <t>13_B16-1-C</t>
  </si>
  <si>
    <t>14_B16-1-4H</t>
  </si>
  <si>
    <t>16_B16-1-72H</t>
  </si>
  <si>
    <t>17_MOPC-2-C</t>
  </si>
  <si>
    <t>20_MOPC-2-72H</t>
  </si>
  <si>
    <t>21_4T1-2-C</t>
  </si>
  <si>
    <t>22_4T1-2-4H</t>
  </si>
  <si>
    <t>23_4T1-2-24H</t>
  </si>
  <si>
    <t>25_MC38-2-C</t>
  </si>
  <si>
    <t>26_MC38-2-4H</t>
  </si>
  <si>
    <t>28_MC38-2-72H</t>
  </si>
  <si>
    <t>29_B16-2-C</t>
  </si>
  <si>
    <t>32_B16-2-72H</t>
  </si>
  <si>
    <t>33_MOPC-3-C</t>
  </si>
  <si>
    <t>34_MOPC-3-4H</t>
  </si>
  <si>
    <t>35_MOPC-3-24H</t>
  </si>
  <si>
    <t>36_MOPC-3-72H</t>
  </si>
  <si>
    <t>38_4T1-3-4H</t>
  </si>
  <si>
    <t>39_4T1-3-24H</t>
  </si>
  <si>
    <t>40_4T1-3-72H</t>
  </si>
  <si>
    <t>41_MC38-3-C</t>
  </si>
  <si>
    <t>42_MC38-3-4H</t>
  </si>
  <si>
    <t>44_MC38-3-72H</t>
  </si>
  <si>
    <t>45_B16-3-C</t>
  </si>
  <si>
    <t>65_MOPC-5-C</t>
  </si>
  <si>
    <t>66_MOPC-5-4H</t>
  </si>
  <si>
    <t>67_MOPC-5-24H</t>
  </si>
  <si>
    <t>68_MOPC-5-72H</t>
  </si>
  <si>
    <t>70_4T1-5-4H</t>
  </si>
  <si>
    <t>71_4T1-5-24H</t>
  </si>
  <si>
    <t>72_4T1-5-72H</t>
  </si>
  <si>
    <t>73_MC38-5-C</t>
  </si>
  <si>
    <t>74_MC38-5-4H</t>
  </si>
  <si>
    <t>75_MC38-5-24H</t>
  </si>
  <si>
    <t>76_MC38-5-72H</t>
  </si>
  <si>
    <t>77_B16F10-5-C</t>
  </si>
  <si>
    <t>78_B16F10-5-4H</t>
  </si>
  <si>
    <t>PLATE_ID1</t>
  </si>
  <si>
    <t>n° tube</t>
  </si>
  <si>
    <t>Replicats techniques</t>
  </si>
  <si>
    <t>n°</t>
  </si>
  <si>
    <t>10µl de dilution</t>
  </si>
  <si>
    <t>68/71</t>
  </si>
  <si>
    <t>J1 : 27/04/2022</t>
  </si>
  <si>
    <t>18 / 4</t>
  </si>
  <si>
    <t>Vol ADN µl pour 200ng</t>
  </si>
  <si>
    <t>Vol H20 µl qsp 30µl</t>
  </si>
  <si>
    <t>H707</t>
  </si>
  <si>
    <t>Date Qubit</t>
  </si>
  <si>
    <t>C° calculée
nM</t>
  </si>
  <si>
    <t>J2 : 17/05/2022</t>
  </si>
  <si>
    <t>lignee-4T1_ctrl</t>
  </si>
  <si>
    <t>lignee-4T1_4H</t>
  </si>
  <si>
    <t>lignee-4T1_24H</t>
  </si>
  <si>
    <t>lignee-4T1_72H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</si>
</sst>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36" x14ac:knownFonts="1">
    <font>
      <sz val="10"/>
      <name val="Arial"/>
      <family val="2"/>
    </font>
    <font>
      <i/>
      <sz val="12"/>
      <color indexed="8"/>
      <name val="Calibri"/>
      <family val="2"/>
    </font>
    <font>
      <u/>
      <sz val="10"/>
      <color theme="10"/>
      <name val="Arial"/>
      <family val="2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0"/>
      <name val="Calibri"/>
      <family val="2"/>
      <scheme val="minor"/>
    </font>
    <font>
      <sz val="12"/>
      <name val="Calibri"/>
      <family val="2"/>
      <scheme val="minor"/>
    </font>
    <font>
      <b/>
      <sz val="10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b/>
      <u/>
      <sz val="12"/>
      <name val="Calibri"/>
      <family val="2"/>
      <scheme val="minor"/>
    </font>
    <font>
      <sz val="10"/>
      <color theme="0"/>
      <name val="Arial"/>
      <family val="2"/>
    </font>
    <font>
      <b/>
      <sz val="16"/>
      <color rgb="FFFF0000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2"/>
      <color rgb="FFFF0000"/>
      <name val="Calibri"/>
      <family val="2"/>
      <scheme val="minor"/>
    </font>
    <font>
      <i/>
      <sz val="11"/>
      <name val="Calibri"/>
      <family val="2"/>
      <scheme val="minor"/>
    </font>
    <font>
      <b/>
      <u/>
      <sz val="14"/>
      <name val="Calibri"/>
      <family val="2"/>
      <scheme val="minor"/>
    </font>
    <font>
      <sz val="10"/>
      <color theme="8" tint="-0.249977111117893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i/>
      <sz val="11"/>
      <color rgb="FFFF0000"/>
      <name val="Calibri"/>
      <family val="2"/>
      <scheme val="minor"/>
    </font>
    <font>
      <i/>
      <sz val="10"/>
      <color theme="1" tint="0.499984740745262"/>
      <name val="Calibri"/>
      <family val="2"/>
      <scheme val="minor"/>
    </font>
    <font>
      <i/>
      <sz val="10"/>
      <color theme="1" tint="0.34998626667073579"/>
      <name val="Calibri"/>
      <family val="2"/>
      <scheme val="minor"/>
    </font>
    <font>
      <i/>
      <sz val="10"/>
      <name val="Calibri"/>
      <family val="2"/>
      <scheme val="minor"/>
    </font>
    <font>
      <b/>
      <sz val="14"/>
      <name val="Calibri"/>
      <family val="2"/>
      <scheme val="minor"/>
    </font>
    <font>
      <b/>
      <u/>
      <sz val="11"/>
      <name val="Calibri"/>
      <family val="2"/>
      <scheme val="minor"/>
    </font>
    <font>
      <b/>
      <sz val="11"/>
      <color theme="8" tint="-0.249977111117893"/>
      <name val="Calibri"/>
      <family val="2"/>
      <scheme val="minor"/>
    </font>
    <font>
      <b/>
      <sz val="14"/>
      <color theme="8" tint="-0.499984740745262"/>
      <name val="Calibri"/>
      <family val="2"/>
      <scheme val="minor"/>
    </font>
    <font>
      <b/>
      <sz val="10"/>
      <color theme="8" tint="-0.249977111117893"/>
      <name val="Calibri"/>
      <family val="2"/>
      <scheme val="minor"/>
    </font>
    <font>
      <b/>
      <sz val="10"/>
      <color rgb="FFFF0000"/>
      <name val="Arial"/>
      <family val="2"/>
    </font>
    <font>
      <b/>
      <sz val="11"/>
      <color rgb="FF00B050"/>
      <name val="Calibri"/>
      <family val="2"/>
      <scheme val="minor"/>
    </font>
    <font>
      <sz val="10"/>
      <name val="Calibri"/>
      <family val="2"/>
    </font>
    <font>
      <b/>
      <sz val="10"/>
      <color theme="5"/>
      <name val="Calibri"/>
      <family val="2"/>
      <scheme val="minor"/>
    </font>
    <font>
      <sz val="10"/>
      <color theme="1"/>
      <name val="Arial Unicode MS"/>
      <family val="2"/>
    </font>
    <font>
      <b/>
      <sz val="10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/>
        <bgColor indexed="64"/>
      </patternFill>
    </fill>
  </fills>
  <borders count="4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>
      <alignment vertical="top"/>
      <protection locked="0"/>
    </xf>
  </cellStyleXfs>
  <cellXfs count="244">
    <xf numFmtId="0" fontId="0" fillId="0" borderId="0" xfId="0"/>
    <xf numFmtId="0" fontId="8" fillId="0" borderId="0" xfId="0" applyFont="1"/>
    <xf numFmtId="0" fontId="9" fillId="0" borderId="0" xfId="0" applyFont="1"/>
    <xf numFmtId="0" fontId="9" fillId="0" borderId="0" xfId="0" applyFont="1" applyAlignment="1">
      <alignment horizontal="left"/>
    </xf>
    <xf numFmtId="0" fontId="5" fillId="0" borderId="0" xfId="0" applyFont="1"/>
    <xf numFmtId="0" fontId="5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14" fontId="5" fillId="0" borderId="0" xfId="0" applyNumberFormat="1" applyFont="1" applyAlignment="1">
      <alignment horizontal="right"/>
    </xf>
    <xf numFmtId="0" fontId="12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49" fontId="13" fillId="0" borderId="0" xfId="0" applyNumberFormat="1" applyFont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14" fillId="0" borderId="0" xfId="0" applyFont="1" applyAlignment="1">
      <alignment vertical="center"/>
    </xf>
    <xf numFmtId="0" fontId="3" fillId="0" borderId="0" xfId="0" applyFont="1" applyAlignment="1" applyProtection="1">
      <alignment horizontal="right" vertical="center"/>
      <protection locked="0"/>
    </xf>
    <xf numFmtId="0" fontId="8" fillId="0" borderId="0" xfId="0" applyFont="1" applyAlignment="1" applyProtection="1">
      <alignment vertical="center" wrapText="1"/>
      <protection locked="0"/>
    </xf>
    <xf numFmtId="0" fontId="8" fillId="0" borderId="0" xfId="0" applyFont="1" applyAlignment="1">
      <alignment vertical="center" wrapText="1"/>
    </xf>
    <xf numFmtId="0" fontId="3" fillId="0" borderId="0" xfId="0" applyFont="1" applyAlignment="1" applyProtection="1">
      <alignment horizontal="center" vertical="center"/>
      <protection locked="0"/>
    </xf>
    <xf numFmtId="0" fontId="0" fillId="0" borderId="8" xfId="0" applyBorder="1"/>
    <xf numFmtId="0" fontId="8" fillId="0" borderId="0" xfId="0" applyFont="1" applyAlignment="1">
      <alignment horizontal="left"/>
    </xf>
    <xf numFmtId="0" fontId="8" fillId="0" borderId="3" xfId="0" applyFont="1" applyBorder="1"/>
    <xf numFmtId="0" fontId="9" fillId="0" borderId="3" xfId="0" applyFont="1" applyBorder="1"/>
    <xf numFmtId="0" fontId="8" fillId="0" borderId="3" xfId="0" applyFont="1" applyBorder="1" applyAlignment="1">
      <alignment horizontal="left"/>
    </xf>
    <xf numFmtId="0" fontId="9" fillId="0" borderId="3" xfId="0" applyFont="1" applyBorder="1" applyAlignment="1">
      <alignment horizontal="left"/>
    </xf>
    <xf numFmtId="0" fontId="5" fillId="0" borderId="3" xfId="0" applyFont="1" applyBorder="1"/>
    <xf numFmtId="0" fontId="0" fillId="0" borderId="3" xfId="0" applyBorder="1"/>
    <xf numFmtId="0" fontId="16" fillId="0" borderId="0" xfId="0" applyFont="1"/>
    <xf numFmtId="0" fontId="17" fillId="0" borderId="0" xfId="0" applyFont="1"/>
    <xf numFmtId="0" fontId="5" fillId="0" borderId="8" xfId="0" applyFont="1" applyBorder="1"/>
    <xf numFmtId="0" fontId="8" fillId="0" borderId="8" xfId="0" applyFont="1" applyBorder="1"/>
    <xf numFmtId="0" fontId="9" fillId="0" borderId="8" xfId="0" applyFont="1" applyBorder="1"/>
    <xf numFmtId="0" fontId="8" fillId="0" borderId="8" xfId="0" applyFont="1" applyBorder="1" applyAlignment="1">
      <alignment horizontal="left"/>
    </xf>
    <xf numFmtId="0" fontId="9" fillId="0" borderId="8" xfId="0" applyFont="1" applyBorder="1" applyAlignment="1">
      <alignment horizontal="left"/>
    </xf>
    <xf numFmtId="0" fontId="0" fillId="2" borderId="0" xfId="0" applyFill="1"/>
    <xf numFmtId="0" fontId="13" fillId="0" borderId="0" xfId="0" applyFont="1" applyAlignment="1">
      <alignment horizontal="center" vertical="center"/>
    </xf>
    <xf numFmtId="0" fontId="14" fillId="0" borderId="0" xfId="0" applyFont="1" applyAlignment="1">
      <alignment horizontal="left" vertical="center"/>
    </xf>
    <xf numFmtId="0" fontId="18" fillId="0" borderId="0" xfId="1" applyFont="1" applyFill="1" applyBorder="1" applyAlignment="1" applyProtection="1">
      <alignment horizontal="left" vertical="center"/>
    </xf>
    <xf numFmtId="0" fontId="14" fillId="0" borderId="0" xfId="0" applyFont="1" applyAlignment="1">
      <alignment horizontal="center" vertical="center"/>
    </xf>
    <xf numFmtId="0" fontId="19" fillId="0" borderId="0" xfId="0" applyFont="1" applyAlignment="1">
      <alignment vertical="center"/>
    </xf>
    <xf numFmtId="0" fontId="11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0" fontId="11" fillId="0" borderId="0" xfId="0" applyFont="1"/>
    <xf numFmtId="0" fontId="20" fillId="0" borderId="0" xfId="0" applyFont="1" applyAlignment="1">
      <alignment vertical="top"/>
    </xf>
    <xf numFmtId="0" fontId="8" fillId="2" borderId="0" xfId="0" applyFont="1" applyFill="1" applyAlignment="1" applyProtection="1">
      <alignment horizontal="center" vertical="center" wrapText="1"/>
      <protection locked="0"/>
    </xf>
    <xf numFmtId="0" fontId="21" fillId="0" borderId="0" xfId="0" applyFont="1" applyAlignment="1" applyProtection="1">
      <alignment vertical="top"/>
      <protection locked="0"/>
    </xf>
    <xf numFmtId="0" fontId="6" fillId="0" borderId="0" xfId="0" applyFont="1"/>
    <xf numFmtId="0" fontId="22" fillId="0" borderId="0" xfId="0" applyFont="1" applyAlignment="1">
      <alignment vertical="center" wrapText="1"/>
    </xf>
    <xf numFmtId="0" fontId="22" fillId="0" borderId="0" xfId="0" applyFont="1"/>
    <xf numFmtId="0" fontId="22" fillId="0" borderId="0" xfId="0" applyFont="1" applyAlignment="1">
      <alignment vertical="center"/>
    </xf>
    <xf numFmtId="0" fontId="22" fillId="0" borderId="0" xfId="0" applyFont="1" applyAlignment="1">
      <alignment horizontal="center" vertical="center"/>
    </xf>
    <xf numFmtId="14" fontId="22" fillId="0" borderId="0" xfId="0" applyNumberFormat="1" applyFont="1"/>
    <xf numFmtId="0" fontId="23" fillId="0" borderId="0" xfId="0" applyFont="1"/>
    <xf numFmtId="0" fontId="15" fillId="0" borderId="0" xfId="0" applyFont="1" applyAlignment="1" applyProtection="1">
      <alignment vertical="center"/>
      <protection locked="0"/>
    </xf>
    <xf numFmtId="0" fontId="14" fillId="0" borderId="0" xfId="0" applyFont="1"/>
    <xf numFmtId="0" fontId="8" fillId="2" borderId="0" xfId="0" applyFont="1" applyFill="1" applyAlignment="1">
      <alignment horizontal="left" vertical="center"/>
    </xf>
    <xf numFmtId="0" fontId="5" fillId="2" borderId="0" xfId="0" applyFont="1" applyFill="1" applyAlignment="1">
      <alignment horizontal="right"/>
    </xf>
    <xf numFmtId="0" fontId="0" fillId="0" borderId="10" xfId="0" applyBorder="1"/>
    <xf numFmtId="0" fontId="0" fillId="0" borderId="11" xfId="0" applyBorder="1"/>
    <xf numFmtId="0" fontId="0" fillId="0" borderId="13" xfId="0" applyBorder="1"/>
    <xf numFmtId="0" fontId="0" fillId="0" borderId="16" xfId="0" applyBorder="1"/>
    <xf numFmtId="0" fontId="8" fillId="0" borderId="9" xfId="0" applyFont="1" applyBorder="1" applyAlignment="1">
      <alignment horizontal="left"/>
    </xf>
    <xf numFmtId="0" fontId="9" fillId="0" borderId="10" xfId="0" applyFont="1" applyBorder="1"/>
    <xf numFmtId="0" fontId="9" fillId="0" borderId="12" xfId="0" applyFont="1" applyBorder="1" applyAlignment="1">
      <alignment horizontal="left" vertical="center"/>
    </xf>
    <xf numFmtId="0" fontId="9" fillId="0" borderId="14" xfId="0" applyFont="1" applyBorder="1" applyAlignment="1">
      <alignment horizontal="left" vertical="center"/>
    </xf>
    <xf numFmtId="0" fontId="9" fillId="0" borderId="15" xfId="0" applyFont="1" applyBorder="1"/>
    <xf numFmtId="0" fontId="9" fillId="0" borderId="12" xfId="0" applyFont="1" applyBorder="1" applyAlignment="1">
      <alignment vertical="center"/>
    </xf>
    <xf numFmtId="0" fontId="9" fillId="0" borderId="0" xfId="0" applyFont="1" applyAlignment="1">
      <alignment vertical="center"/>
    </xf>
    <xf numFmtId="0" fontId="9" fillId="0" borderId="13" xfId="0" applyFont="1" applyBorder="1" applyAlignment="1">
      <alignment vertical="center"/>
    </xf>
    <xf numFmtId="0" fontId="9" fillId="0" borderId="14" xfId="0" applyFont="1" applyBorder="1" applyAlignment="1">
      <alignment vertical="center"/>
    </xf>
    <xf numFmtId="0" fontId="9" fillId="0" borderId="15" xfId="0" applyFont="1" applyBorder="1" applyAlignment="1">
      <alignment vertical="center"/>
    </xf>
    <xf numFmtId="0" fontId="9" fillId="0" borderId="16" xfId="0" applyFont="1" applyBorder="1" applyAlignment="1">
      <alignment vertical="center"/>
    </xf>
    <xf numFmtId="0" fontId="8" fillId="0" borderId="12" xfId="0" applyFont="1" applyBorder="1" applyAlignment="1">
      <alignment horizontal="left"/>
    </xf>
    <xf numFmtId="0" fontId="8" fillId="0" borderId="12" xfId="0" applyFont="1" applyBorder="1" applyAlignment="1">
      <alignment horizontal="left" vertical="center"/>
    </xf>
    <xf numFmtId="0" fontId="26" fillId="0" borderId="9" xfId="0" applyFont="1" applyBorder="1" applyAlignment="1">
      <alignment horizontal="left"/>
    </xf>
    <xf numFmtId="0" fontId="27" fillId="0" borderId="12" xfId="0" applyFont="1" applyBorder="1" applyAlignment="1">
      <alignment horizontal="left" vertical="center"/>
    </xf>
    <xf numFmtId="0" fontId="5" fillId="0" borderId="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6" fillId="0" borderId="0" xfId="0" applyFont="1" applyAlignment="1">
      <alignment horizontal="left" vertical="center"/>
    </xf>
    <xf numFmtId="0" fontId="7" fillId="4" borderId="4" xfId="0" applyFont="1" applyFill="1" applyBorder="1" applyAlignment="1">
      <alignment horizontal="center" vertical="center" wrapText="1"/>
    </xf>
    <xf numFmtId="0" fontId="28" fillId="0" borderId="0" xfId="0" applyFont="1" applyAlignment="1">
      <alignment horizontal="left" vertical="center"/>
    </xf>
    <xf numFmtId="0" fontId="7" fillId="4" borderId="1" xfId="0" applyFont="1" applyFill="1" applyBorder="1" applyAlignment="1">
      <alignment horizontal="center" vertical="center" wrapText="1"/>
    </xf>
    <xf numFmtId="0" fontId="9" fillId="2" borderId="0" xfId="0" applyFont="1" applyFill="1" applyAlignment="1">
      <alignment horizontal="left" vertical="center"/>
    </xf>
    <xf numFmtId="0" fontId="20" fillId="2" borderId="0" xfId="0" applyFont="1" applyFill="1" applyAlignment="1">
      <alignment horizontal="left" vertical="center"/>
    </xf>
    <xf numFmtId="0" fontId="7" fillId="0" borderId="4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/>
    </xf>
    <xf numFmtId="0" fontId="30" fillId="0" borderId="0" xfId="0" applyFont="1" applyAlignment="1">
      <alignment vertical="center" wrapText="1"/>
    </xf>
    <xf numFmtId="0" fontId="30" fillId="0" borderId="0" xfId="0" quotePrefix="1" applyFont="1"/>
    <xf numFmtId="0" fontId="31" fillId="0" borderId="12" xfId="0" applyFont="1" applyBorder="1" applyAlignment="1">
      <alignment horizontal="left" vertical="center"/>
    </xf>
    <xf numFmtId="0" fontId="8" fillId="0" borderId="12" xfId="0" applyFont="1" applyBorder="1" applyAlignment="1">
      <alignment horizontal="left" vertical="center" wrapText="1"/>
    </xf>
    <xf numFmtId="0" fontId="8" fillId="0" borderId="0" xfId="0" applyFont="1" applyAlignment="1">
      <alignment horizontal="left" vertical="center" wrapText="1"/>
    </xf>
    <xf numFmtId="0" fontId="8" fillId="0" borderId="13" xfId="0" applyFont="1" applyBorder="1" applyAlignment="1">
      <alignment horizontal="left" vertical="center" wrapText="1"/>
    </xf>
    <xf numFmtId="0" fontId="20" fillId="0" borderId="12" xfId="0" applyFont="1" applyBorder="1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  <xf numFmtId="0" fontId="32" fillId="0" borderId="4" xfId="0" applyFont="1" applyBorder="1" applyAlignment="1">
      <alignment horizontal="center" vertical="center"/>
    </xf>
    <xf numFmtId="14" fontId="5" fillId="0" borderId="4" xfId="0" applyNumberFormat="1" applyFont="1" applyBorder="1" applyAlignment="1">
      <alignment horizontal="center" vertical="center"/>
    </xf>
    <xf numFmtId="164" fontId="5" fillId="0" borderId="4" xfId="0" applyNumberFormat="1" applyFont="1" applyBorder="1" applyAlignment="1">
      <alignment horizontal="center" vertical="center"/>
    </xf>
    <xf numFmtId="1" fontId="5" fillId="0" borderId="4" xfId="0" applyNumberFormat="1" applyFont="1" applyBorder="1" applyAlignment="1">
      <alignment horizontal="center" vertical="center"/>
    </xf>
    <xf numFmtId="0" fontId="32" fillId="0" borderId="2" xfId="0" applyFont="1" applyBorder="1" applyAlignment="1">
      <alignment horizontal="center" vertical="center"/>
    </xf>
    <xf numFmtId="1" fontId="5" fillId="3" borderId="4" xfId="0" applyNumberFormat="1" applyFont="1" applyFill="1" applyBorder="1" applyAlignment="1">
      <alignment horizontal="center" vertical="center"/>
    </xf>
    <xf numFmtId="0" fontId="5" fillId="5" borderId="4" xfId="0" applyFont="1" applyFill="1" applyBorder="1" applyAlignment="1">
      <alignment horizontal="center" vertical="center"/>
    </xf>
    <xf numFmtId="0" fontId="24" fillId="0" borderId="4" xfId="0" applyFont="1" applyBorder="1" applyAlignment="1">
      <alignment vertical="center"/>
    </xf>
    <xf numFmtId="0" fontId="5" fillId="3" borderId="4" xfId="0" applyFont="1" applyFill="1" applyBorder="1" applyAlignment="1">
      <alignment horizontal="center" vertical="center"/>
    </xf>
    <xf numFmtId="164" fontId="5" fillId="0" borderId="5" xfId="0" applyNumberFormat="1" applyFont="1" applyBorder="1" applyAlignment="1">
      <alignment horizontal="center" vertical="center"/>
    </xf>
    <xf numFmtId="164" fontId="5" fillId="6" borderId="4" xfId="0" applyNumberFormat="1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 wrapText="1"/>
    </xf>
    <xf numFmtId="0" fontId="7" fillId="0" borderId="17" xfId="0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/>
    </xf>
    <xf numFmtId="0" fontId="6" fillId="0" borderId="0" xfId="0" applyFont="1" applyAlignment="1">
      <alignment horizontal="left" vertical="center"/>
    </xf>
    <xf numFmtId="0" fontId="7" fillId="0" borderId="20" xfId="0" applyFont="1" applyBorder="1" applyAlignment="1">
      <alignment horizontal="center" vertical="center" wrapText="1"/>
    </xf>
    <xf numFmtId="0" fontId="24" fillId="0" borderId="5" xfId="0" applyFont="1" applyBorder="1" applyAlignment="1">
      <alignment vertical="center"/>
    </xf>
    <xf numFmtId="0" fontId="7" fillId="4" borderId="17" xfId="0" applyFont="1" applyFill="1" applyBorder="1" applyAlignment="1">
      <alignment horizontal="center" vertical="center" wrapText="1"/>
    </xf>
    <xf numFmtId="0" fontId="7" fillId="4" borderId="20" xfId="0" applyFont="1" applyFill="1" applyBorder="1" applyAlignment="1">
      <alignment horizontal="center" vertical="center" wrapText="1"/>
    </xf>
    <xf numFmtId="1" fontId="5" fillId="0" borderId="5" xfId="0" applyNumberFormat="1" applyFont="1" applyBorder="1" applyAlignment="1">
      <alignment horizontal="center" vertical="center"/>
    </xf>
    <xf numFmtId="0" fontId="20" fillId="0" borderId="0" xfId="0" quotePrefix="1" applyFont="1" applyAlignment="1">
      <alignment vertical="top"/>
    </xf>
    <xf numFmtId="0" fontId="20" fillId="0" borderId="0" xfId="0" quotePrefix="1" applyFont="1" applyAlignment="1">
      <alignment vertical="center"/>
    </xf>
    <xf numFmtId="14" fontId="20" fillId="0" borderId="0" xfId="0" applyNumberFormat="1" applyFont="1" applyAlignment="1">
      <alignment horizontal="center" vertical="center"/>
    </xf>
    <xf numFmtId="0" fontId="33" fillId="0" borderId="4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22" xfId="0" applyFont="1" applyBorder="1" applyAlignment="1">
      <alignment horizontal="center" vertical="center"/>
    </xf>
    <xf numFmtId="14" fontId="5" fillId="0" borderId="22" xfId="0" applyNumberFormat="1" applyFont="1" applyBorder="1" applyAlignment="1">
      <alignment horizontal="center" vertical="center"/>
    </xf>
    <xf numFmtId="0" fontId="5" fillId="0" borderId="23" xfId="0" applyFont="1" applyBorder="1" applyAlignment="1">
      <alignment horizontal="center" vertical="center"/>
    </xf>
    <xf numFmtId="164" fontId="5" fillId="0" borderId="23" xfId="0" applyNumberFormat="1" applyFont="1" applyBorder="1" applyAlignment="1">
      <alignment horizontal="center" vertical="center"/>
    </xf>
    <xf numFmtId="164" fontId="5" fillId="0" borderId="22" xfId="0" applyNumberFormat="1" applyFont="1" applyBorder="1" applyAlignment="1">
      <alignment horizontal="center" vertical="center"/>
    </xf>
    <xf numFmtId="0" fontId="5" fillId="7" borderId="4" xfId="0" applyFont="1" applyFill="1" applyBorder="1" applyAlignment="1">
      <alignment horizontal="center" vertical="center"/>
    </xf>
    <xf numFmtId="0" fontId="34" fillId="0" borderId="0" xfId="0" applyFont="1" applyAlignment="1">
      <alignment vertical="center"/>
    </xf>
    <xf numFmtId="14" fontId="5" fillId="7" borderId="4" xfId="0" applyNumberFormat="1" applyFont="1" applyFill="1" applyBorder="1" applyAlignment="1">
      <alignment horizontal="center" vertical="center"/>
    </xf>
    <xf numFmtId="1" fontId="5" fillId="7" borderId="4" xfId="0" applyNumberFormat="1" applyFont="1" applyFill="1" applyBorder="1" applyAlignment="1">
      <alignment horizontal="center" vertical="center"/>
    </xf>
    <xf numFmtId="164" fontId="5" fillId="7" borderId="4" xfId="0" applyNumberFormat="1" applyFont="1" applyFill="1" applyBorder="1" applyAlignment="1">
      <alignment horizontal="center" vertical="center"/>
    </xf>
    <xf numFmtId="0" fontId="5" fillId="7" borderId="5" xfId="0" applyFont="1" applyFill="1" applyBorder="1" applyAlignment="1">
      <alignment horizontal="center" vertical="center"/>
    </xf>
    <xf numFmtId="164" fontId="5" fillId="7" borderId="5" xfId="0" applyNumberFormat="1" applyFont="1" applyFill="1" applyBorder="1" applyAlignment="1">
      <alignment horizontal="center" vertical="center"/>
    </xf>
    <xf numFmtId="0" fontId="32" fillId="7" borderId="4" xfId="0" applyFont="1" applyFill="1" applyBorder="1" applyAlignment="1">
      <alignment horizontal="center" vertical="center"/>
    </xf>
    <xf numFmtId="0" fontId="32" fillId="7" borderId="2" xfId="0" applyFont="1" applyFill="1" applyBorder="1" applyAlignment="1">
      <alignment horizontal="center" vertical="center"/>
    </xf>
    <xf numFmtId="1" fontId="5" fillId="7" borderId="5" xfId="0" applyNumberFormat="1" applyFont="1" applyFill="1" applyBorder="1" applyAlignment="1">
      <alignment horizontal="center" vertical="center"/>
    </xf>
    <xf numFmtId="0" fontId="5" fillId="7" borderId="2" xfId="0" applyFont="1" applyFill="1" applyBorder="1" applyAlignment="1">
      <alignment horizontal="center" vertical="center"/>
    </xf>
    <xf numFmtId="14" fontId="5" fillId="7" borderId="2" xfId="0" applyNumberFormat="1" applyFont="1" applyFill="1" applyBorder="1" applyAlignment="1">
      <alignment horizontal="center" vertical="center"/>
    </xf>
    <xf numFmtId="1" fontId="5" fillId="7" borderId="2" xfId="0" applyNumberFormat="1" applyFont="1" applyFill="1" applyBorder="1" applyAlignment="1">
      <alignment horizontal="center" vertical="center"/>
    </xf>
    <xf numFmtId="164" fontId="5" fillId="7" borderId="2" xfId="0" applyNumberFormat="1" applyFont="1" applyFill="1" applyBorder="1" applyAlignment="1">
      <alignment horizontal="center" vertical="center"/>
    </xf>
    <xf numFmtId="0" fontId="5" fillId="7" borderId="19" xfId="0" applyFont="1" applyFill="1" applyBorder="1" applyAlignment="1">
      <alignment horizontal="center" vertical="center"/>
    </xf>
    <xf numFmtId="164" fontId="5" fillId="7" borderId="19" xfId="0" applyNumberFormat="1" applyFont="1" applyFill="1" applyBorder="1" applyAlignment="1">
      <alignment horizontal="center" vertical="center"/>
    </xf>
    <xf numFmtId="0" fontId="7" fillId="0" borderId="22" xfId="0" applyFont="1" applyBorder="1" applyAlignment="1">
      <alignment horizontal="center" vertical="center" wrapText="1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35" fillId="0" borderId="0" xfId="0" applyFont="1"/>
    <xf numFmtId="0" fontId="7" fillId="0" borderId="0" xfId="0" applyFont="1"/>
    <xf numFmtId="0" fontId="5" fillId="7" borderId="22" xfId="0" applyFont="1" applyFill="1" applyBorder="1" applyAlignment="1">
      <alignment horizontal="center" vertical="center"/>
    </xf>
    <xf numFmtId="0" fontId="0" fillId="0" borderId="4" xfId="0" applyBorder="1"/>
    <xf numFmtId="0" fontId="0" fillId="0" borderId="4" xfId="0" applyBorder="1" applyAlignment="1">
      <alignment horizontal="center"/>
    </xf>
    <xf numFmtId="0" fontId="5" fillId="0" borderId="4" xfId="0" applyFont="1" applyBorder="1" applyAlignment="1">
      <alignment horizontal="left"/>
    </xf>
    <xf numFmtId="0" fontId="5" fillId="0" borderId="2" xfId="0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5" fillId="0" borderId="24" xfId="0" applyFont="1" applyBorder="1" applyAlignment="1">
      <alignment horizontal="center"/>
    </xf>
    <xf numFmtId="0" fontId="5" fillId="7" borderId="25" xfId="0" applyFont="1" applyFill="1" applyBorder="1" applyAlignment="1">
      <alignment horizontal="center" vertical="center"/>
    </xf>
    <xf numFmtId="0" fontId="5" fillId="0" borderId="25" xfId="0" applyFont="1" applyBorder="1" applyAlignment="1">
      <alignment horizontal="center"/>
    </xf>
    <xf numFmtId="0" fontId="5" fillId="0" borderId="28" xfId="0" applyFont="1" applyBorder="1" applyAlignment="1">
      <alignment horizontal="center"/>
    </xf>
    <xf numFmtId="0" fontId="5" fillId="0" borderId="33" xfId="0" applyFont="1" applyBorder="1" applyAlignment="1">
      <alignment horizontal="center"/>
    </xf>
    <xf numFmtId="0" fontId="5" fillId="0" borderId="3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22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25" xfId="0" applyFont="1" applyBorder="1" applyAlignment="1">
      <alignment horizontal="center" vertical="center"/>
    </xf>
    <xf numFmtId="0" fontId="5" fillId="0" borderId="31" xfId="0" applyFont="1" applyBorder="1" applyAlignment="1">
      <alignment horizontal="center"/>
    </xf>
    <xf numFmtId="0" fontId="5" fillId="7" borderId="1" xfId="0" applyFont="1" applyFill="1" applyBorder="1" applyAlignment="1">
      <alignment horizontal="center" vertical="center"/>
    </xf>
    <xf numFmtId="0" fontId="5" fillId="0" borderId="32" xfId="0" applyFont="1" applyBorder="1" applyAlignment="1">
      <alignment horizontal="center"/>
    </xf>
    <xf numFmtId="0" fontId="5" fillId="0" borderId="36" xfId="0" applyFont="1" applyBorder="1" applyAlignment="1">
      <alignment horizontal="center"/>
    </xf>
    <xf numFmtId="0" fontId="5" fillId="0" borderId="37" xfId="0" applyFont="1" applyBorder="1" applyAlignment="1">
      <alignment horizontal="center"/>
    </xf>
    <xf numFmtId="164" fontId="5" fillId="0" borderId="4" xfId="0" applyNumberFormat="1" applyFont="1" applyBorder="1" applyAlignment="1">
      <alignment horizontal="center"/>
    </xf>
    <xf numFmtId="1" fontId="5" fillId="0" borderId="4" xfId="0" applyNumberFormat="1" applyFont="1" applyBorder="1" applyAlignment="1">
      <alignment horizontal="center"/>
    </xf>
    <xf numFmtId="164" fontId="5" fillId="0" borderId="25" xfId="0" applyNumberFormat="1" applyFont="1" applyBorder="1" applyAlignment="1">
      <alignment horizontal="center"/>
    </xf>
    <xf numFmtId="164" fontId="5" fillId="0" borderId="22" xfId="0" applyNumberFormat="1" applyFont="1" applyBorder="1" applyAlignment="1">
      <alignment horizontal="center"/>
    </xf>
    <xf numFmtId="1" fontId="5" fillId="0" borderId="25" xfId="0" applyNumberFormat="1" applyFont="1" applyBorder="1" applyAlignment="1">
      <alignment horizontal="center"/>
    </xf>
    <xf numFmtId="1" fontId="5" fillId="0" borderId="22" xfId="0" applyNumberFormat="1" applyFont="1" applyBorder="1" applyAlignment="1">
      <alignment horizontal="center"/>
    </xf>
    <xf numFmtId="1" fontId="0" fillId="0" borderId="0" xfId="0" applyNumberFormat="1"/>
    <xf numFmtId="0" fontId="0" fillId="0" borderId="0" xfId="0" applyAlignment="1">
      <alignment horizontal="center"/>
    </xf>
    <xf numFmtId="0" fontId="7" fillId="0" borderId="5" xfId="0" applyFont="1" applyBorder="1" applyAlignment="1">
      <alignment horizontal="center" vertical="center" wrapText="1"/>
    </xf>
    <xf numFmtId="0" fontId="33" fillId="0" borderId="25" xfId="0" applyFont="1" applyBorder="1" applyAlignment="1">
      <alignment horizontal="center"/>
    </xf>
    <xf numFmtId="0" fontId="33" fillId="0" borderId="4" xfId="0" applyFont="1" applyBorder="1" applyAlignment="1">
      <alignment horizontal="center"/>
    </xf>
    <xf numFmtId="0" fontId="0" fillId="0" borderId="15" xfId="0" applyBorder="1"/>
    <xf numFmtId="0" fontId="7" fillId="7" borderId="38" xfId="0" applyFont="1" applyFill="1" applyBorder="1" applyAlignment="1">
      <alignment horizontal="left" vertical="center"/>
    </xf>
    <xf numFmtId="0" fontId="5" fillId="7" borderId="39" xfId="0" applyFont="1" applyFill="1" applyBorder="1" applyAlignment="1">
      <alignment horizontal="center" vertical="center"/>
    </xf>
    <xf numFmtId="0" fontId="5" fillId="7" borderId="20" xfId="0" applyFont="1" applyFill="1" applyBorder="1" applyAlignment="1">
      <alignment horizontal="center" vertical="center"/>
    </xf>
    <xf numFmtId="0" fontId="5" fillId="7" borderId="40" xfId="0" applyFont="1" applyFill="1" applyBorder="1" applyAlignment="1">
      <alignment horizontal="center" vertical="center"/>
    </xf>
    <xf numFmtId="0" fontId="5" fillId="7" borderId="41" xfId="0" applyFont="1" applyFill="1" applyBorder="1" applyAlignment="1">
      <alignment horizontal="center" vertical="center"/>
    </xf>
    <xf numFmtId="0" fontId="5" fillId="0" borderId="4" xfId="0" quotePrefix="1" applyFont="1" applyBorder="1" applyAlignment="1">
      <alignment horizontal="center" vertical="center"/>
    </xf>
    <xf numFmtId="0" fontId="29" fillId="0" borderId="1" xfId="0" applyFont="1" applyBorder="1" applyAlignment="1">
      <alignment horizontal="center" vertical="center" wrapText="1"/>
    </xf>
    <xf numFmtId="0" fontId="8" fillId="0" borderId="0" xfId="0" applyFont="1" applyAlignment="1" applyProtection="1">
      <alignment horizontal="left" vertical="center" wrapText="1"/>
      <protection locked="0"/>
    </xf>
    <xf numFmtId="0" fontId="10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8" fillId="0" borderId="12" xfId="0" applyFont="1" applyBorder="1" applyAlignment="1">
      <alignment horizontal="left" vertical="center" wrapText="1"/>
    </xf>
    <xf numFmtId="0" fontId="8" fillId="0" borderId="0" xfId="0" applyFont="1" applyAlignment="1">
      <alignment horizontal="left" vertical="center" wrapText="1"/>
    </xf>
    <xf numFmtId="0" fontId="8" fillId="0" borderId="13" xfId="0" applyFont="1" applyBorder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0" fontId="25" fillId="0" borderId="0" xfId="0" applyFont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22" fillId="0" borderId="0" xfId="0" applyFont="1" applyAlignment="1">
      <alignment horizontal="left" vertical="center" wrapText="1"/>
    </xf>
    <xf numFmtId="14" fontId="20" fillId="2" borderId="0" xfId="0" applyNumberFormat="1" applyFont="1" applyFill="1" applyAlignment="1">
      <alignment horizontal="center"/>
    </xf>
    <xf numFmtId="0" fontId="20" fillId="2" borderId="0" xfId="0" applyFont="1" applyFill="1" applyAlignment="1">
      <alignment horizontal="center"/>
    </xf>
    <xf numFmtId="0" fontId="9" fillId="0" borderId="0" xfId="0" applyFont="1" applyAlignment="1">
      <alignment horizontal="left"/>
    </xf>
    <xf numFmtId="0" fontId="9" fillId="0" borderId="0" xfId="0" applyFont="1" applyAlignment="1">
      <alignment horizontal="left" vertical="center"/>
    </xf>
    <xf numFmtId="0" fontId="7" fillId="0" borderId="5" xfId="0" applyFont="1" applyBorder="1" applyAlignment="1">
      <alignment horizontal="center" vertical="center" wrapText="1"/>
    </xf>
    <xf numFmtId="0" fontId="7" fillId="0" borderId="7" xfId="0" applyFont="1" applyBorder="1" applyAlignment="1">
      <alignment horizontal="center" vertical="center" wrapText="1"/>
    </xf>
    <xf numFmtId="0" fontId="7" fillId="0" borderId="6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0" borderId="17" xfId="0" applyFont="1" applyBorder="1" applyAlignment="1">
      <alignment horizontal="center" vertical="center" wrapText="1"/>
    </xf>
    <xf numFmtId="0" fontId="7" fillId="4" borderId="5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  <xf numFmtId="0" fontId="29" fillId="0" borderId="18" xfId="0" applyFont="1" applyBorder="1" applyAlignment="1">
      <alignment horizontal="center" vertical="center" wrapText="1"/>
    </xf>
    <xf numFmtId="0" fontId="29" fillId="0" borderId="19" xfId="0" applyFont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/>
    </xf>
    <xf numFmtId="0" fontId="7" fillId="0" borderId="6" xfId="0" applyFont="1" applyBorder="1" applyAlignment="1">
      <alignment horizontal="center" vertical="center"/>
    </xf>
    <xf numFmtId="0" fontId="29" fillId="0" borderId="1" xfId="0" applyFont="1" applyBorder="1" applyAlignment="1">
      <alignment horizontal="center" vertical="center" wrapText="1"/>
    </xf>
    <xf numFmtId="0" fontId="29" fillId="0" borderId="2" xfId="0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0" fillId="0" borderId="2" xfId="0" applyBorder="1"/>
    <xf numFmtId="0" fontId="7" fillId="0" borderId="5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1" fontId="7" fillId="0" borderId="23" xfId="0" applyNumberFormat="1" applyFont="1" applyBorder="1" applyAlignment="1">
      <alignment horizontal="center"/>
    </xf>
    <xf numFmtId="1" fontId="7" fillId="0" borderId="35" xfId="0" applyNumberFormat="1" applyFont="1" applyBorder="1" applyAlignment="1">
      <alignment horizontal="center"/>
    </xf>
    <xf numFmtId="0" fontId="7" fillId="0" borderId="23" xfId="0" applyFont="1" applyBorder="1" applyAlignment="1">
      <alignment horizontal="center"/>
    </xf>
    <xf numFmtId="0" fontId="7" fillId="0" borderId="35" xfId="0" applyFont="1" applyBorder="1" applyAlignment="1">
      <alignment horizontal="center"/>
    </xf>
    <xf numFmtId="1" fontId="7" fillId="0" borderId="5" xfId="0" applyNumberFormat="1" applyFont="1" applyBorder="1" applyAlignment="1">
      <alignment horizontal="center"/>
    </xf>
    <xf numFmtId="1" fontId="7" fillId="0" borderId="6" xfId="0" applyNumberFormat="1" applyFont="1" applyBorder="1" applyAlignment="1">
      <alignment horizontal="center"/>
    </xf>
    <xf numFmtId="1" fontId="7" fillId="0" borderId="26" xfId="0" applyNumberFormat="1" applyFont="1" applyBorder="1" applyAlignment="1">
      <alignment horizontal="center"/>
    </xf>
    <xf numFmtId="1" fontId="7" fillId="0" borderId="27" xfId="0" applyNumberFormat="1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7" fillId="0" borderId="26" xfId="0" applyFont="1" applyBorder="1" applyAlignment="1">
      <alignment horizontal="center" vertical="center"/>
    </xf>
    <xf numFmtId="0" fontId="7" fillId="0" borderId="27" xfId="0" applyFont="1" applyBorder="1" applyAlignment="1">
      <alignment horizontal="center" vertical="center"/>
    </xf>
    <xf numFmtId="0" fontId="7" fillId="0" borderId="26" xfId="0" applyFont="1" applyBorder="1" applyAlignment="1">
      <alignment horizontal="center"/>
    </xf>
    <xf numFmtId="0" fontId="7" fillId="0" borderId="27" xfId="0" applyFont="1" applyBorder="1" applyAlignment="1">
      <alignment horizontal="center"/>
    </xf>
    <xf numFmtId="0" fontId="7" fillId="0" borderId="18" xfId="0" applyFont="1" applyBorder="1" applyAlignment="1">
      <alignment horizontal="center"/>
    </xf>
    <xf numFmtId="0" fontId="7" fillId="0" borderId="21" xfId="0" applyFont="1" applyBorder="1" applyAlignment="1">
      <alignment horizontal="center"/>
    </xf>
    <xf numFmtId="0" fontId="7" fillId="0" borderId="28" xfId="0" applyFont="1" applyBorder="1" applyAlignment="1">
      <alignment horizontal="center" vertical="center"/>
    </xf>
    <xf numFmtId="0" fontId="7" fillId="0" borderId="30" xfId="0" applyFont="1" applyBorder="1" applyAlignment="1">
      <alignment horizontal="center" vertical="center"/>
    </xf>
    <xf numFmtId="0" fontId="7" fillId="0" borderId="24" xfId="0" applyFont="1" applyBorder="1" applyAlignment="1">
      <alignment horizontal="center" vertical="center"/>
    </xf>
    <xf numFmtId="0" fontId="7" fillId="0" borderId="29" xfId="0" applyFont="1" applyBorder="1" applyAlignment="1">
      <alignment horizontal="center" vertical="center"/>
    </xf>
    <xf numFmtId="0" fontId="7" fillId="0" borderId="25" xfId="0" applyFont="1" applyBorder="1" applyAlignment="1">
      <alignment horizontal="center" vertical="center"/>
    </xf>
    <xf numFmtId="0" fontId="7" fillId="0" borderId="22" xfId="0" applyFont="1" applyBorder="1" applyAlignment="1">
      <alignment horizontal="center" vertical="center"/>
    </xf>
    <xf numFmtId="0" fontId="7" fillId="0" borderId="31" xfId="0" applyFont="1" applyBorder="1" applyAlignment="1">
      <alignment horizontal="center" vertical="center"/>
    </xf>
    <xf numFmtId="0" fontId="7" fillId="0" borderId="32" xfId="0" applyFont="1" applyBorder="1" applyAlignment="1">
      <alignment horizontal="center" vertical="center"/>
    </xf>
  </cellXfs>
  <cellStyles count="2">
    <cellStyle name="Lien hypertexte" xfId="1" builtinId="8"/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1.png"/><Relationship Id="rId1" Type="http://schemas.openxmlformats.org/officeDocument/2006/relationships/image" Target="../media/image8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68579</xdr:colOff>
      <xdr:row>0</xdr:row>
      <xdr:rowOff>22860</xdr:rowOff>
    </xdr:from>
    <xdr:to>
      <xdr:col>2</xdr:col>
      <xdr:colOff>434760</xdr:colOff>
      <xdr:row>6</xdr:row>
      <xdr:rowOff>190500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79" y="22860"/>
          <a:ext cx="1288201" cy="12649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0</xdr:col>
      <xdr:colOff>590550</xdr:colOff>
      <xdr:row>3</xdr:row>
      <xdr:rowOff>118636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0"/>
          <a:ext cx="590549" cy="6806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0</xdr:row>
      <xdr:rowOff>60960</xdr:rowOff>
    </xdr:from>
    <xdr:to>
      <xdr:col>1</xdr:col>
      <xdr:colOff>220980</xdr:colOff>
      <xdr:row>4</xdr:row>
      <xdr:rowOff>122149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" y="60960"/>
          <a:ext cx="830580" cy="815569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</xdr:colOff>
      <xdr:row>8</xdr:row>
      <xdr:rowOff>7621</xdr:rowOff>
    </xdr:from>
    <xdr:to>
      <xdr:col>4</xdr:col>
      <xdr:colOff>662940</xdr:colOff>
      <xdr:row>17</xdr:row>
      <xdr:rowOff>60126</xdr:rowOff>
    </xdr:to>
    <xdr:pic>
      <xdr:nvPicPr>
        <xdr:cNvPr id="68" name="Image 67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" y="1493521"/>
          <a:ext cx="3604260" cy="1561265"/>
        </a:xfrm>
        <a:prstGeom prst="rect">
          <a:avLst/>
        </a:prstGeom>
      </xdr:spPr>
    </xdr:pic>
    <xdr:clientData/>
  </xdr:twoCellAnchor>
  <xdr:twoCellAnchor editAs="oneCell">
    <xdr:from>
      <xdr:col>6</xdr:col>
      <xdr:colOff>41647</xdr:colOff>
      <xdr:row>8</xdr:row>
      <xdr:rowOff>22860</xdr:rowOff>
    </xdr:from>
    <xdr:to>
      <xdr:col>10</xdr:col>
      <xdr:colOff>560916</xdr:colOff>
      <xdr:row>17</xdr:row>
      <xdr:rowOff>157946</xdr:rowOff>
    </xdr:to>
    <xdr:pic>
      <xdr:nvPicPr>
        <xdr:cNvPr id="69" name="Image 68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57064" y="1557443"/>
          <a:ext cx="3821269" cy="1659086"/>
        </a:xfrm>
        <a:prstGeom prst="rect">
          <a:avLst/>
        </a:prstGeom>
      </xdr:spPr>
    </xdr:pic>
    <xdr:clientData/>
  </xdr:twoCellAnchor>
  <xdr:twoCellAnchor editAs="oneCell">
    <xdr:from>
      <xdr:col>17</xdr:col>
      <xdr:colOff>724286</xdr:colOff>
      <xdr:row>8</xdr:row>
      <xdr:rowOff>22861</xdr:rowOff>
    </xdr:from>
    <xdr:to>
      <xdr:col>22</xdr:col>
      <xdr:colOff>396239</xdr:colOff>
      <xdr:row>17</xdr:row>
      <xdr:rowOff>115457</xdr:rowOff>
    </xdr:to>
    <xdr:pic>
      <xdr:nvPicPr>
        <xdr:cNvPr id="72" name="Image 71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28706" y="1508761"/>
          <a:ext cx="3634353" cy="16013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137160</xdr:rowOff>
    </xdr:from>
    <xdr:to>
      <xdr:col>4</xdr:col>
      <xdr:colOff>732533</xdr:colOff>
      <xdr:row>29</xdr:row>
      <xdr:rowOff>25991</xdr:rowOff>
    </xdr:to>
    <xdr:pic>
      <xdr:nvPicPr>
        <xdr:cNvPr id="73" name="Image 72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299460"/>
          <a:ext cx="3727193" cy="1732871"/>
        </a:xfrm>
        <a:prstGeom prst="rect">
          <a:avLst/>
        </a:prstGeom>
      </xdr:spPr>
    </xdr:pic>
    <xdr:clientData/>
  </xdr:twoCellAnchor>
  <xdr:twoCellAnchor editAs="oneCell">
    <xdr:from>
      <xdr:col>6</xdr:col>
      <xdr:colOff>99059</xdr:colOff>
      <xdr:row>19</xdr:row>
      <xdr:rowOff>11902</xdr:rowOff>
    </xdr:from>
    <xdr:to>
      <xdr:col>10</xdr:col>
      <xdr:colOff>777240</xdr:colOff>
      <xdr:row>29</xdr:row>
      <xdr:rowOff>105067</xdr:rowOff>
    </xdr:to>
    <xdr:pic>
      <xdr:nvPicPr>
        <xdr:cNvPr id="74" name="Image 73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78679" y="3341842"/>
          <a:ext cx="3848101" cy="1769565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19</xdr:row>
      <xdr:rowOff>33420</xdr:rowOff>
    </xdr:from>
    <xdr:to>
      <xdr:col>16</xdr:col>
      <xdr:colOff>169989</xdr:colOff>
      <xdr:row>29</xdr:row>
      <xdr:rowOff>157435</xdr:rowOff>
    </xdr:to>
    <xdr:pic>
      <xdr:nvPicPr>
        <xdr:cNvPr id="75" name="Image 74">
          <a:extLst>
            <a:ext uri="{FF2B5EF4-FFF2-40B4-BE49-F238E27FC236}">
              <a16:creationId xmlns:a16="http://schemas.microsoft.com/office/drawing/2014/main" id="{00000000-0008-0000-02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08720" y="3363360"/>
          <a:ext cx="3865689" cy="1800415"/>
        </a:xfrm>
        <a:prstGeom prst="rect">
          <a:avLst/>
        </a:prstGeom>
      </xdr:spPr>
    </xdr:pic>
    <xdr:clientData/>
  </xdr:twoCellAnchor>
  <xdr:twoCellAnchor editAs="oneCell">
    <xdr:from>
      <xdr:col>17</xdr:col>
      <xdr:colOff>792479</xdr:colOff>
      <xdr:row>19</xdr:row>
      <xdr:rowOff>81773</xdr:rowOff>
    </xdr:from>
    <xdr:to>
      <xdr:col>22</xdr:col>
      <xdr:colOff>464820</xdr:colOff>
      <xdr:row>29</xdr:row>
      <xdr:rowOff>87739</xdr:rowOff>
    </xdr:to>
    <xdr:pic>
      <xdr:nvPicPr>
        <xdr:cNvPr id="76" name="Image 75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296899" y="3411713"/>
          <a:ext cx="3634741" cy="1682366"/>
        </a:xfrm>
        <a:prstGeom prst="rect">
          <a:avLst/>
        </a:prstGeom>
      </xdr:spPr>
    </xdr:pic>
    <xdr:clientData/>
  </xdr:twoCellAnchor>
  <xdr:twoCellAnchor editAs="oneCell">
    <xdr:from>
      <xdr:col>0</xdr:col>
      <xdr:colOff>15241</xdr:colOff>
      <xdr:row>31</xdr:row>
      <xdr:rowOff>114301</xdr:rowOff>
    </xdr:from>
    <xdr:to>
      <xdr:col>5</xdr:col>
      <xdr:colOff>22861</xdr:colOff>
      <xdr:row>42</xdr:row>
      <xdr:rowOff>18583</xdr:rowOff>
    </xdr:to>
    <xdr:pic>
      <xdr:nvPicPr>
        <xdr:cNvPr id="77" name="Image 76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241" y="5455921"/>
          <a:ext cx="3794760" cy="1748322"/>
        </a:xfrm>
        <a:prstGeom prst="rect">
          <a:avLst/>
        </a:prstGeom>
      </xdr:spPr>
    </xdr:pic>
    <xdr:clientData/>
  </xdr:twoCellAnchor>
  <xdr:twoCellAnchor editAs="oneCell">
    <xdr:from>
      <xdr:col>5</xdr:col>
      <xdr:colOff>746760</xdr:colOff>
      <xdr:row>31</xdr:row>
      <xdr:rowOff>44132</xdr:rowOff>
    </xdr:from>
    <xdr:to>
      <xdr:col>11</xdr:col>
      <xdr:colOff>154093</xdr:colOff>
      <xdr:row>42</xdr:row>
      <xdr:rowOff>152400</xdr:rowOff>
    </xdr:to>
    <xdr:pic>
      <xdr:nvPicPr>
        <xdr:cNvPr id="78" name="Image 77">
          <a:extLst>
            <a:ext uri="{FF2B5EF4-FFF2-40B4-BE49-F238E27FC236}">
              <a16:creationId xmlns:a16="http://schemas.microsoft.com/office/drawing/2014/main" id="{00000000-0008-0000-02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533900" y="5385752"/>
          <a:ext cx="4162213" cy="195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378305</xdr:colOff>
      <xdr:row>30</xdr:row>
      <xdr:rowOff>157903</xdr:rowOff>
    </xdr:from>
    <xdr:to>
      <xdr:col>16</xdr:col>
      <xdr:colOff>719667</xdr:colOff>
      <xdr:row>42</xdr:row>
      <xdr:rowOff>115692</xdr:rowOff>
    </xdr:to>
    <xdr:pic>
      <xdr:nvPicPr>
        <xdr:cNvPr id="79" name="Image 78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601555" y="5089736"/>
          <a:ext cx="4151362" cy="1862789"/>
        </a:xfrm>
        <a:prstGeom prst="rect">
          <a:avLst/>
        </a:prstGeom>
      </xdr:spPr>
    </xdr:pic>
    <xdr:clientData/>
  </xdr:twoCellAnchor>
  <xdr:twoCellAnchor editAs="oneCell">
    <xdr:from>
      <xdr:col>18</xdr:col>
      <xdr:colOff>26362</xdr:colOff>
      <xdr:row>31</xdr:row>
      <xdr:rowOff>144779</xdr:rowOff>
    </xdr:from>
    <xdr:to>
      <xdr:col>23</xdr:col>
      <xdr:colOff>198120</xdr:colOff>
      <xdr:row>43</xdr:row>
      <xdr:rowOff>6126</xdr:rowOff>
    </xdr:to>
    <xdr:pic>
      <xdr:nvPicPr>
        <xdr:cNvPr id="80" name="Image 79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323262" y="5486399"/>
          <a:ext cx="4134158" cy="18730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106680</xdr:rowOff>
    </xdr:from>
    <xdr:to>
      <xdr:col>5</xdr:col>
      <xdr:colOff>318552</xdr:colOff>
      <xdr:row>56</xdr:row>
      <xdr:rowOff>129540</xdr:rowOff>
    </xdr:to>
    <xdr:pic>
      <xdr:nvPicPr>
        <xdr:cNvPr id="81" name="Image 80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795260"/>
          <a:ext cx="4105692" cy="1866900"/>
        </a:xfrm>
        <a:prstGeom prst="rect">
          <a:avLst/>
        </a:prstGeom>
      </xdr:spPr>
    </xdr:pic>
    <xdr:clientData/>
  </xdr:twoCellAnchor>
  <xdr:twoCellAnchor editAs="oneCell">
    <xdr:from>
      <xdr:col>5</xdr:col>
      <xdr:colOff>671275</xdr:colOff>
      <xdr:row>45</xdr:row>
      <xdr:rowOff>15240</xdr:rowOff>
    </xdr:from>
    <xdr:to>
      <xdr:col>11</xdr:col>
      <xdr:colOff>130255</xdr:colOff>
      <xdr:row>56</xdr:row>
      <xdr:rowOff>121920</xdr:rowOff>
    </xdr:to>
    <xdr:pic>
      <xdr:nvPicPr>
        <xdr:cNvPr id="82" name="Image 81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458415" y="7703820"/>
          <a:ext cx="4213860" cy="1950720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46</xdr:row>
      <xdr:rowOff>66279</xdr:rowOff>
    </xdr:from>
    <xdr:to>
      <xdr:col>16</xdr:col>
      <xdr:colOff>606878</xdr:colOff>
      <xdr:row>55</xdr:row>
      <xdr:rowOff>129540</xdr:rowOff>
    </xdr:to>
    <xdr:pic>
      <xdr:nvPicPr>
        <xdr:cNvPr id="83" name="Image 82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08720" y="7922499"/>
          <a:ext cx="4302578" cy="157202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45</xdr:row>
      <xdr:rowOff>59125</xdr:rowOff>
    </xdr:from>
    <xdr:to>
      <xdr:col>23</xdr:col>
      <xdr:colOff>186298</xdr:colOff>
      <xdr:row>56</xdr:row>
      <xdr:rowOff>106680</xdr:rowOff>
    </xdr:to>
    <xdr:pic>
      <xdr:nvPicPr>
        <xdr:cNvPr id="84" name="Image 83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96900" y="7747705"/>
          <a:ext cx="4148698" cy="1891595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</xdr:colOff>
      <xdr:row>60</xdr:row>
      <xdr:rowOff>106679</xdr:rowOff>
    </xdr:from>
    <xdr:to>
      <xdr:col>5</xdr:col>
      <xdr:colOff>167640</xdr:colOff>
      <xdr:row>71</xdr:row>
      <xdr:rowOff>8166</xdr:rowOff>
    </xdr:to>
    <xdr:pic>
      <xdr:nvPicPr>
        <xdr:cNvPr id="85" name="Image 84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5720" y="10317479"/>
          <a:ext cx="3909060" cy="1797597"/>
        </a:xfrm>
        <a:prstGeom prst="rect">
          <a:avLst/>
        </a:prstGeom>
      </xdr:spPr>
    </xdr:pic>
    <xdr:clientData/>
  </xdr:twoCellAnchor>
  <xdr:twoCellAnchor editAs="oneCell">
    <xdr:from>
      <xdr:col>5</xdr:col>
      <xdr:colOff>733252</xdr:colOff>
      <xdr:row>60</xdr:row>
      <xdr:rowOff>31751</xdr:rowOff>
    </xdr:from>
    <xdr:to>
      <xdr:col>10</xdr:col>
      <xdr:colOff>616479</xdr:colOff>
      <xdr:row>72</xdr:row>
      <xdr:rowOff>7939</xdr:rowOff>
    </xdr:to>
    <xdr:pic>
      <xdr:nvPicPr>
        <xdr:cNvPr id="86" name="Image 85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717877" y="10207626"/>
          <a:ext cx="4010727" cy="2039938"/>
        </a:xfrm>
        <a:prstGeom prst="rect">
          <a:avLst/>
        </a:prstGeom>
      </xdr:spPr>
    </xdr:pic>
    <xdr:clientData/>
  </xdr:twoCellAnchor>
  <xdr:twoCellAnchor editAs="oneCell">
    <xdr:from>
      <xdr:col>11</xdr:col>
      <xdr:colOff>577637</xdr:colOff>
      <xdr:row>60</xdr:row>
      <xdr:rowOff>91440</xdr:rowOff>
    </xdr:from>
    <xdr:to>
      <xdr:col>16</xdr:col>
      <xdr:colOff>711024</xdr:colOff>
      <xdr:row>71</xdr:row>
      <xdr:rowOff>99060</xdr:rowOff>
    </xdr:to>
    <xdr:pic>
      <xdr:nvPicPr>
        <xdr:cNvPr id="87" name="Image 86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119657" y="10302240"/>
          <a:ext cx="4095787" cy="1912620"/>
        </a:xfrm>
        <a:prstGeom prst="rect">
          <a:avLst/>
        </a:prstGeom>
      </xdr:spPr>
    </xdr:pic>
    <xdr:clientData/>
  </xdr:twoCellAnchor>
  <xdr:twoCellAnchor editAs="oneCell">
    <xdr:from>
      <xdr:col>18</xdr:col>
      <xdr:colOff>5692</xdr:colOff>
      <xdr:row>60</xdr:row>
      <xdr:rowOff>121920</xdr:rowOff>
    </xdr:from>
    <xdr:to>
      <xdr:col>23</xdr:col>
      <xdr:colOff>86314</xdr:colOff>
      <xdr:row>71</xdr:row>
      <xdr:rowOff>125109</xdr:rowOff>
    </xdr:to>
    <xdr:pic>
      <xdr:nvPicPr>
        <xdr:cNvPr id="88" name="Image 87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302592" y="10332720"/>
          <a:ext cx="4043022" cy="19081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15172</xdr:rowOff>
    </xdr:from>
    <xdr:to>
      <xdr:col>5</xdr:col>
      <xdr:colOff>779499</xdr:colOff>
      <xdr:row>87</xdr:row>
      <xdr:rowOff>45652</xdr:rowOff>
    </xdr:to>
    <xdr:pic>
      <xdr:nvPicPr>
        <xdr:cNvPr id="89" name="Image 88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2349046"/>
          <a:ext cx="4761121" cy="2162402"/>
        </a:xfrm>
        <a:prstGeom prst="rect">
          <a:avLst/>
        </a:prstGeom>
      </xdr:spPr>
    </xdr:pic>
    <xdr:clientData/>
  </xdr:twoCellAnchor>
  <xdr:twoCellAnchor editAs="oneCell">
    <xdr:from>
      <xdr:col>6</xdr:col>
      <xdr:colOff>154214</xdr:colOff>
      <xdr:row>74</xdr:row>
      <xdr:rowOff>38101</xdr:rowOff>
    </xdr:from>
    <xdr:to>
      <xdr:col>11</xdr:col>
      <xdr:colOff>444274</xdr:colOff>
      <xdr:row>85</xdr:row>
      <xdr:rowOff>137161</xdr:rowOff>
    </xdr:to>
    <xdr:pic>
      <xdr:nvPicPr>
        <xdr:cNvPr id="90" name="Image 89">
          <a:extLst>
            <a:ext uri="{FF2B5EF4-FFF2-40B4-BE49-F238E27FC236}">
              <a16:creationId xmlns:a16="http://schemas.microsoft.com/office/drawing/2014/main" id="{00000000-0008-0000-02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564289" y="12258676"/>
          <a:ext cx="4100060" cy="18802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121921</xdr:rowOff>
    </xdr:from>
    <xdr:to>
      <xdr:col>5</xdr:col>
      <xdr:colOff>596569</xdr:colOff>
      <xdr:row>100</xdr:row>
      <xdr:rowOff>137160</xdr:rowOff>
    </xdr:to>
    <xdr:pic>
      <xdr:nvPicPr>
        <xdr:cNvPr id="93" name="Image 92">
          <a:extLst>
            <a:ext uri="{FF2B5EF4-FFF2-40B4-BE49-F238E27FC236}">
              <a16:creationId xmlns:a16="http://schemas.microsoft.com/office/drawing/2014/main" id="{00000000-0008-0000-02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5087601"/>
          <a:ext cx="4383709" cy="2026919"/>
        </a:xfrm>
        <a:prstGeom prst="rect">
          <a:avLst/>
        </a:prstGeom>
      </xdr:spPr>
    </xdr:pic>
    <xdr:clientData/>
  </xdr:twoCellAnchor>
  <xdr:twoCellAnchor editAs="oneCell">
    <xdr:from>
      <xdr:col>5</xdr:col>
      <xdr:colOff>687227</xdr:colOff>
      <xdr:row>88</xdr:row>
      <xdr:rowOff>106681</xdr:rowOff>
    </xdr:from>
    <xdr:to>
      <xdr:col>11</xdr:col>
      <xdr:colOff>230628</xdr:colOff>
      <xdr:row>100</xdr:row>
      <xdr:rowOff>99060</xdr:rowOff>
    </xdr:to>
    <xdr:pic>
      <xdr:nvPicPr>
        <xdr:cNvPr id="94" name="Image 93">
          <a:extLst>
            <a:ext uri="{FF2B5EF4-FFF2-40B4-BE49-F238E27FC236}">
              <a16:creationId xmlns:a16="http://schemas.microsoft.com/office/drawing/2014/main" id="{00000000-0008-0000-02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474367" y="15072361"/>
          <a:ext cx="4298281" cy="2004059"/>
        </a:xfrm>
        <a:prstGeom prst="rect">
          <a:avLst/>
        </a:prstGeom>
      </xdr:spPr>
    </xdr:pic>
    <xdr:clientData/>
  </xdr:twoCellAnchor>
  <xdr:twoCellAnchor editAs="oneCell">
    <xdr:from>
      <xdr:col>11</xdr:col>
      <xdr:colOff>436648</xdr:colOff>
      <xdr:row>88</xdr:row>
      <xdr:rowOff>83820</xdr:rowOff>
    </xdr:from>
    <xdr:to>
      <xdr:col>16</xdr:col>
      <xdr:colOff>783707</xdr:colOff>
      <xdr:row>100</xdr:row>
      <xdr:rowOff>22860</xdr:rowOff>
    </xdr:to>
    <xdr:pic>
      <xdr:nvPicPr>
        <xdr:cNvPr id="95" name="Image 94">
          <a:extLst>
            <a:ext uri="{FF2B5EF4-FFF2-40B4-BE49-F238E27FC236}">
              <a16:creationId xmlns:a16="http://schemas.microsoft.com/office/drawing/2014/main" id="{00000000-0008-0000-02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978668" y="15049500"/>
          <a:ext cx="4309459" cy="195072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103</xdr:row>
      <xdr:rowOff>152430</xdr:rowOff>
    </xdr:from>
    <xdr:to>
      <xdr:col>5</xdr:col>
      <xdr:colOff>589629</xdr:colOff>
      <xdr:row>116</xdr:row>
      <xdr:rowOff>26536</xdr:rowOff>
    </xdr:to>
    <xdr:pic>
      <xdr:nvPicPr>
        <xdr:cNvPr id="97" name="Image 96">
          <a:extLst>
            <a:ext uri="{FF2B5EF4-FFF2-40B4-BE49-F238E27FC236}">
              <a16:creationId xmlns:a16="http://schemas.microsoft.com/office/drawing/2014/main" id="{00000000-0008-0000-02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" y="17242130"/>
          <a:ext cx="4571250" cy="2006028"/>
        </a:xfrm>
        <a:prstGeom prst="rect">
          <a:avLst/>
        </a:prstGeom>
      </xdr:spPr>
    </xdr:pic>
    <xdr:clientData/>
  </xdr:twoCellAnchor>
  <xdr:twoCellAnchor editAs="oneCell">
    <xdr:from>
      <xdr:col>6</xdr:col>
      <xdr:colOff>24689</xdr:colOff>
      <xdr:row>104</xdr:row>
      <xdr:rowOff>68581</xdr:rowOff>
    </xdr:from>
    <xdr:to>
      <xdr:col>11</xdr:col>
      <xdr:colOff>487251</xdr:colOff>
      <xdr:row>116</xdr:row>
      <xdr:rowOff>60960</xdr:rowOff>
    </xdr:to>
    <xdr:pic>
      <xdr:nvPicPr>
        <xdr:cNvPr id="98" name="Image 97">
          <a:extLst>
            <a:ext uri="{FF2B5EF4-FFF2-40B4-BE49-F238E27FC236}">
              <a16:creationId xmlns:a16="http://schemas.microsoft.com/office/drawing/2014/main" id="{00000000-0008-0000-02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604309" y="17716501"/>
          <a:ext cx="4424962" cy="2004059"/>
        </a:xfrm>
        <a:prstGeom prst="rect">
          <a:avLst/>
        </a:prstGeom>
      </xdr:spPr>
    </xdr:pic>
    <xdr:clientData/>
  </xdr:twoCellAnchor>
  <xdr:twoCellAnchor editAs="oneCell">
    <xdr:from>
      <xdr:col>11</xdr:col>
      <xdr:colOff>525780</xdr:colOff>
      <xdr:row>104</xdr:row>
      <xdr:rowOff>53573</xdr:rowOff>
    </xdr:from>
    <xdr:to>
      <xdr:col>17</xdr:col>
      <xdr:colOff>49703</xdr:colOff>
      <xdr:row>116</xdr:row>
      <xdr:rowOff>15240</xdr:rowOff>
    </xdr:to>
    <xdr:pic>
      <xdr:nvPicPr>
        <xdr:cNvPr id="99" name="Image 98">
          <a:extLst>
            <a:ext uri="{FF2B5EF4-FFF2-40B4-BE49-F238E27FC236}">
              <a16:creationId xmlns:a16="http://schemas.microsoft.com/office/drawing/2014/main" id="{00000000-0008-0000-02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067800" y="17701493"/>
          <a:ext cx="4278803" cy="1973347"/>
        </a:xfrm>
        <a:prstGeom prst="rect">
          <a:avLst/>
        </a:prstGeom>
      </xdr:spPr>
    </xdr:pic>
    <xdr:clientData/>
  </xdr:twoCellAnchor>
  <xdr:twoCellAnchor editAs="oneCell">
    <xdr:from>
      <xdr:col>6</xdr:col>
      <xdr:colOff>40863</xdr:colOff>
      <xdr:row>118</xdr:row>
      <xdr:rowOff>129540</xdr:rowOff>
    </xdr:from>
    <xdr:to>
      <xdr:col>11</xdr:col>
      <xdr:colOff>594949</xdr:colOff>
      <xdr:row>131</xdr:row>
      <xdr:rowOff>16534</xdr:rowOff>
    </xdr:to>
    <xdr:pic>
      <xdr:nvPicPr>
        <xdr:cNvPr id="102" name="Image 101">
          <a:extLst>
            <a:ext uri="{FF2B5EF4-FFF2-40B4-BE49-F238E27FC236}">
              <a16:creationId xmlns:a16="http://schemas.microsoft.com/office/drawing/2014/main" id="{00000000-0008-0000-02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620483" y="20124420"/>
          <a:ext cx="4516486" cy="2096794"/>
        </a:xfrm>
        <a:prstGeom prst="rect">
          <a:avLst/>
        </a:prstGeom>
      </xdr:spPr>
    </xdr:pic>
    <xdr:clientData/>
  </xdr:twoCellAnchor>
  <xdr:twoCellAnchor editAs="oneCell">
    <xdr:from>
      <xdr:col>17</xdr:col>
      <xdr:colOff>601980</xdr:colOff>
      <xdr:row>118</xdr:row>
      <xdr:rowOff>106597</xdr:rowOff>
    </xdr:from>
    <xdr:to>
      <xdr:col>23</xdr:col>
      <xdr:colOff>263482</xdr:colOff>
      <xdr:row>130</xdr:row>
      <xdr:rowOff>98455</xdr:rowOff>
    </xdr:to>
    <xdr:pic>
      <xdr:nvPicPr>
        <xdr:cNvPr id="104" name="Image 103">
          <a:extLst>
            <a:ext uri="{FF2B5EF4-FFF2-40B4-BE49-F238E27FC236}">
              <a16:creationId xmlns:a16="http://schemas.microsoft.com/office/drawing/2014/main" id="{00000000-0008-0000-02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898880" y="20101477"/>
          <a:ext cx="4416382" cy="2034018"/>
        </a:xfrm>
        <a:prstGeom prst="rect">
          <a:avLst/>
        </a:prstGeom>
      </xdr:spPr>
    </xdr:pic>
    <xdr:clientData/>
  </xdr:twoCellAnchor>
  <xdr:twoCellAnchor editAs="oneCell">
    <xdr:from>
      <xdr:col>17</xdr:col>
      <xdr:colOff>716280</xdr:colOff>
      <xdr:row>133</xdr:row>
      <xdr:rowOff>113695</xdr:rowOff>
    </xdr:from>
    <xdr:to>
      <xdr:col>23</xdr:col>
      <xdr:colOff>339672</xdr:colOff>
      <xdr:row>146</xdr:row>
      <xdr:rowOff>8265</xdr:rowOff>
    </xdr:to>
    <xdr:pic>
      <xdr:nvPicPr>
        <xdr:cNvPr id="108" name="Image 107">
          <a:extLst>
            <a:ext uri="{FF2B5EF4-FFF2-40B4-BE49-F238E27FC236}">
              <a16:creationId xmlns:a16="http://schemas.microsoft.com/office/drawing/2014/main" id="{00000000-0008-0000-02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013180" y="22653655"/>
          <a:ext cx="4378272" cy="20650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146</xdr:row>
      <xdr:rowOff>164390</xdr:rowOff>
    </xdr:from>
    <xdr:to>
      <xdr:col>5</xdr:col>
      <xdr:colOff>731521</xdr:colOff>
      <xdr:row>158</xdr:row>
      <xdr:rowOff>138934</xdr:rowOff>
    </xdr:to>
    <xdr:pic>
      <xdr:nvPicPr>
        <xdr:cNvPr id="109" name="Image 108">
          <a:extLst>
            <a:ext uri="{FF2B5EF4-FFF2-40B4-BE49-F238E27FC236}">
              <a16:creationId xmlns:a16="http://schemas.microsoft.com/office/drawing/2014/main" id="{00000000-0008-0000-02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" y="24883670"/>
          <a:ext cx="4518660" cy="1986224"/>
        </a:xfrm>
        <a:prstGeom prst="rect">
          <a:avLst/>
        </a:prstGeom>
      </xdr:spPr>
    </xdr:pic>
    <xdr:clientData/>
  </xdr:twoCellAnchor>
  <xdr:twoCellAnchor editAs="oneCell">
    <xdr:from>
      <xdr:col>18</xdr:col>
      <xdr:colOff>144781</xdr:colOff>
      <xdr:row>147</xdr:row>
      <xdr:rowOff>45045</xdr:rowOff>
    </xdr:from>
    <xdr:to>
      <xdr:col>23</xdr:col>
      <xdr:colOff>397683</xdr:colOff>
      <xdr:row>159</xdr:row>
      <xdr:rowOff>7620</xdr:rowOff>
    </xdr:to>
    <xdr:pic>
      <xdr:nvPicPr>
        <xdr:cNvPr id="112" name="Image 111">
          <a:extLst>
            <a:ext uri="{FF2B5EF4-FFF2-40B4-BE49-F238E27FC236}">
              <a16:creationId xmlns:a16="http://schemas.microsoft.com/office/drawing/2014/main" id="{00000000-0008-0000-02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234161" y="24931965"/>
          <a:ext cx="4215302" cy="1974255"/>
        </a:xfrm>
        <a:prstGeom prst="rect">
          <a:avLst/>
        </a:prstGeom>
      </xdr:spPr>
    </xdr:pic>
    <xdr:clientData/>
  </xdr:twoCellAnchor>
  <xdr:twoCellAnchor editAs="oneCell">
    <xdr:from>
      <xdr:col>17</xdr:col>
      <xdr:colOff>731520</xdr:colOff>
      <xdr:row>161</xdr:row>
      <xdr:rowOff>108744</xdr:rowOff>
    </xdr:from>
    <xdr:to>
      <xdr:col>23</xdr:col>
      <xdr:colOff>88217</xdr:colOff>
      <xdr:row>173</xdr:row>
      <xdr:rowOff>46999</xdr:rowOff>
    </xdr:to>
    <xdr:pic>
      <xdr:nvPicPr>
        <xdr:cNvPr id="116" name="Image 115">
          <a:extLst>
            <a:ext uri="{FF2B5EF4-FFF2-40B4-BE49-F238E27FC236}">
              <a16:creationId xmlns:a16="http://schemas.microsoft.com/office/drawing/2014/main" id="{00000000-0008-0000-02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028420" y="27342624"/>
          <a:ext cx="4111577" cy="1949935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</xdr:colOff>
      <xdr:row>175</xdr:row>
      <xdr:rowOff>97118</xdr:rowOff>
    </xdr:from>
    <xdr:to>
      <xdr:col>5</xdr:col>
      <xdr:colOff>719426</xdr:colOff>
      <xdr:row>187</xdr:row>
      <xdr:rowOff>53340</xdr:rowOff>
    </xdr:to>
    <xdr:pic>
      <xdr:nvPicPr>
        <xdr:cNvPr id="117" name="Image 116">
          <a:extLst>
            <a:ext uri="{FF2B5EF4-FFF2-40B4-BE49-F238E27FC236}">
              <a16:creationId xmlns:a16="http://schemas.microsoft.com/office/drawing/2014/main" id="{00000000-0008-0000-02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5720" y="29677958"/>
          <a:ext cx="4460846" cy="1967902"/>
        </a:xfrm>
        <a:prstGeom prst="rect">
          <a:avLst/>
        </a:prstGeom>
      </xdr:spPr>
    </xdr:pic>
    <xdr:clientData/>
  </xdr:twoCellAnchor>
  <xdr:twoCellAnchor editAs="oneCell">
    <xdr:from>
      <xdr:col>6</xdr:col>
      <xdr:colOff>110262</xdr:colOff>
      <xdr:row>175</xdr:row>
      <xdr:rowOff>30480</xdr:rowOff>
    </xdr:from>
    <xdr:to>
      <xdr:col>11</xdr:col>
      <xdr:colOff>718587</xdr:colOff>
      <xdr:row>187</xdr:row>
      <xdr:rowOff>121920</xdr:rowOff>
    </xdr:to>
    <xdr:pic>
      <xdr:nvPicPr>
        <xdr:cNvPr id="118" name="Image 117">
          <a:extLst>
            <a:ext uri="{FF2B5EF4-FFF2-40B4-BE49-F238E27FC236}">
              <a16:creationId xmlns:a16="http://schemas.microsoft.com/office/drawing/2014/main" id="{00000000-0008-0000-02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689882" y="29611320"/>
          <a:ext cx="4570725" cy="2103120"/>
        </a:xfrm>
        <a:prstGeom prst="rect">
          <a:avLst/>
        </a:prstGeom>
      </xdr:spPr>
    </xdr:pic>
    <xdr:clientData/>
  </xdr:twoCellAnchor>
  <xdr:twoCellAnchor editAs="oneCell">
    <xdr:from>
      <xdr:col>12</xdr:col>
      <xdr:colOff>41672</xdr:colOff>
      <xdr:row>175</xdr:row>
      <xdr:rowOff>76200</xdr:rowOff>
    </xdr:from>
    <xdr:to>
      <xdr:col>17</xdr:col>
      <xdr:colOff>663417</xdr:colOff>
      <xdr:row>188</xdr:row>
      <xdr:rowOff>22860</xdr:rowOff>
    </xdr:to>
    <xdr:pic>
      <xdr:nvPicPr>
        <xdr:cNvPr id="119" name="Image 118">
          <a:extLst>
            <a:ext uri="{FF2B5EF4-FFF2-40B4-BE49-F238E27FC236}">
              <a16:creationId xmlns:a16="http://schemas.microsoft.com/office/drawing/2014/main" id="{00000000-0008-0000-02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376172" y="29657040"/>
          <a:ext cx="4584145" cy="2125980"/>
        </a:xfrm>
        <a:prstGeom prst="rect">
          <a:avLst/>
        </a:prstGeom>
      </xdr:spPr>
    </xdr:pic>
    <xdr:clientData/>
  </xdr:twoCellAnchor>
  <xdr:twoCellAnchor editAs="oneCell">
    <xdr:from>
      <xdr:col>17</xdr:col>
      <xdr:colOff>785336</xdr:colOff>
      <xdr:row>175</xdr:row>
      <xdr:rowOff>121920</xdr:rowOff>
    </xdr:from>
    <xdr:to>
      <xdr:col>23</xdr:col>
      <xdr:colOff>333965</xdr:colOff>
      <xdr:row>187</xdr:row>
      <xdr:rowOff>106070</xdr:rowOff>
    </xdr:to>
    <xdr:pic>
      <xdr:nvPicPr>
        <xdr:cNvPr id="120" name="Image 119">
          <a:extLst>
            <a:ext uri="{FF2B5EF4-FFF2-40B4-BE49-F238E27FC236}">
              <a16:creationId xmlns:a16="http://schemas.microsoft.com/office/drawing/2014/main" id="{00000000-0008-0000-02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082236" y="29702760"/>
          <a:ext cx="4303509" cy="19958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15240</xdr:rowOff>
    </xdr:from>
    <xdr:to>
      <xdr:col>5</xdr:col>
      <xdr:colOff>510540</xdr:colOff>
      <xdr:row>204</xdr:row>
      <xdr:rowOff>12519</xdr:rowOff>
    </xdr:to>
    <xdr:pic>
      <xdr:nvPicPr>
        <xdr:cNvPr id="121" name="Image 120">
          <a:extLst>
            <a:ext uri="{FF2B5EF4-FFF2-40B4-BE49-F238E27FC236}">
              <a16:creationId xmlns:a16="http://schemas.microsoft.com/office/drawing/2014/main" id="{00000000-0008-0000-02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32445960"/>
          <a:ext cx="4297680" cy="2100399"/>
        </a:xfrm>
        <a:prstGeom prst="rect">
          <a:avLst/>
        </a:prstGeom>
      </xdr:spPr>
    </xdr:pic>
    <xdr:clientData/>
  </xdr:twoCellAnchor>
  <xdr:twoCellAnchor editAs="oneCell">
    <xdr:from>
      <xdr:col>6</xdr:col>
      <xdr:colOff>76199</xdr:colOff>
      <xdr:row>192</xdr:row>
      <xdr:rowOff>100908</xdr:rowOff>
    </xdr:from>
    <xdr:to>
      <xdr:col>11</xdr:col>
      <xdr:colOff>449947</xdr:colOff>
      <xdr:row>204</xdr:row>
      <xdr:rowOff>30480</xdr:rowOff>
    </xdr:to>
    <xdr:pic>
      <xdr:nvPicPr>
        <xdr:cNvPr id="122" name="Image 121">
          <a:extLst>
            <a:ext uri="{FF2B5EF4-FFF2-40B4-BE49-F238E27FC236}">
              <a16:creationId xmlns:a16="http://schemas.microsoft.com/office/drawing/2014/main" id="{00000000-0008-0000-02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655819" y="32531628"/>
          <a:ext cx="4336148" cy="2032692"/>
        </a:xfrm>
        <a:prstGeom prst="rect">
          <a:avLst/>
        </a:prstGeom>
      </xdr:spPr>
    </xdr:pic>
    <xdr:clientData/>
  </xdr:twoCellAnchor>
  <xdr:twoCellAnchor editAs="oneCell">
    <xdr:from>
      <xdr:col>12</xdr:col>
      <xdr:colOff>68580</xdr:colOff>
      <xdr:row>192</xdr:row>
      <xdr:rowOff>65123</xdr:rowOff>
    </xdr:from>
    <xdr:to>
      <xdr:col>17</xdr:col>
      <xdr:colOff>560652</xdr:colOff>
      <xdr:row>204</xdr:row>
      <xdr:rowOff>86999</xdr:rowOff>
    </xdr:to>
    <xdr:pic>
      <xdr:nvPicPr>
        <xdr:cNvPr id="123" name="Image 122">
          <a:extLst>
            <a:ext uri="{FF2B5EF4-FFF2-40B4-BE49-F238E27FC236}">
              <a16:creationId xmlns:a16="http://schemas.microsoft.com/office/drawing/2014/main" id="{00000000-0008-0000-02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403080" y="32495843"/>
          <a:ext cx="4454472" cy="2124996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762000</xdr:colOff>
      <xdr:row>192</xdr:row>
      <xdr:rowOff>40616</xdr:rowOff>
    </xdr:from>
    <xdr:to>
      <xdr:col>23</xdr:col>
      <xdr:colOff>661621</xdr:colOff>
      <xdr:row>205</xdr:row>
      <xdr:rowOff>8890</xdr:rowOff>
    </xdr:to>
    <xdr:pic>
      <xdr:nvPicPr>
        <xdr:cNvPr id="124" name="Image 123">
          <a:extLst>
            <a:ext uri="{FF2B5EF4-FFF2-40B4-BE49-F238E27FC236}">
              <a16:creationId xmlns:a16="http://schemas.microsoft.com/office/drawing/2014/main" id="{00000000-0008-0000-02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058900" y="32471336"/>
          <a:ext cx="4654501" cy="2239034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206</xdr:row>
      <xdr:rowOff>121920</xdr:rowOff>
    </xdr:from>
    <xdr:to>
      <xdr:col>5</xdr:col>
      <xdr:colOff>361661</xdr:colOff>
      <xdr:row>218</xdr:row>
      <xdr:rowOff>136503</xdr:rowOff>
    </xdr:to>
    <xdr:pic>
      <xdr:nvPicPr>
        <xdr:cNvPr id="125" name="Image 124">
          <a:extLst>
            <a:ext uri="{FF2B5EF4-FFF2-40B4-BE49-F238E27FC236}">
              <a16:creationId xmlns:a16="http://schemas.microsoft.com/office/drawing/2014/main" id="{00000000-0008-0000-02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2860" y="34991040"/>
          <a:ext cx="4125941" cy="2026263"/>
        </a:xfrm>
        <a:prstGeom prst="rect">
          <a:avLst/>
        </a:prstGeom>
      </xdr:spPr>
    </xdr:pic>
    <xdr:clientData/>
  </xdr:twoCellAnchor>
  <xdr:twoCellAnchor editAs="oneCell">
    <xdr:from>
      <xdr:col>5</xdr:col>
      <xdr:colOff>707151</xdr:colOff>
      <xdr:row>206</xdr:row>
      <xdr:rowOff>45720</xdr:rowOff>
    </xdr:from>
    <xdr:to>
      <xdr:col>11</xdr:col>
      <xdr:colOff>476837</xdr:colOff>
      <xdr:row>219</xdr:row>
      <xdr:rowOff>651</xdr:rowOff>
    </xdr:to>
    <xdr:pic>
      <xdr:nvPicPr>
        <xdr:cNvPr id="126" name="Image 125">
          <a:extLst>
            <a:ext uri="{FF2B5EF4-FFF2-40B4-BE49-F238E27FC236}">
              <a16:creationId xmlns:a16="http://schemas.microsoft.com/office/drawing/2014/main" id="{00000000-0008-0000-02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494291" y="34914840"/>
          <a:ext cx="4524566" cy="2125361"/>
        </a:xfrm>
        <a:prstGeom prst="rect">
          <a:avLst/>
        </a:prstGeom>
      </xdr:spPr>
    </xdr:pic>
    <xdr:clientData/>
  </xdr:twoCellAnchor>
  <xdr:twoCellAnchor editAs="oneCell">
    <xdr:from>
      <xdr:col>12</xdr:col>
      <xdr:colOff>7927</xdr:colOff>
      <xdr:row>206</xdr:row>
      <xdr:rowOff>7621</xdr:rowOff>
    </xdr:from>
    <xdr:to>
      <xdr:col>17</xdr:col>
      <xdr:colOff>449711</xdr:colOff>
      <xdr:row>218</xdr:row>
      <xdr:rowOff>83821</xdr:rowOff>
    </xdr:to>
    <xdr:pic>
      <xdr:nvPicPr>
        <xdr:cNvPr id="127" name="Image 126">
          <a:extLst>
            <a:ext uri="{FF2B5EF4-FFF2-40B4-BE49-F238E27FC236}">
              <a16:creationId xmlns:a16="http://schemas.microsoft.com/office/drawing/2014/main" id="{00000000-0008-0000-02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42427" y="34876741"/>
          <a:ext cx="4404184" cy="2087880"/>
        </a:xfrm>
        <a:prstGeom prst="rect">
          <a:avLst/>
        </a:prstGeom>
      </xdr:spPr>
    </xdr:pic>
    <xdr:clientData/>
  </xdr:twoCellAnchor>
  <xdr:twoCellAnchor editAs="oneCell">
    <xdr:from>
      <xdr:col>17</xdr:col>
      <xdr:colOff>693420</xdr:colOff>
      <xdr:row>206</xdr:row>
      <xdr:rowOff>963</xdr:rowOff>
    </xdr:from>
    <xdr:to>
      <xdr:col>23</xdr:col>
      <xdr:colOff>524461</xdr:colOff>
      <xdr:row>219</xdr:row>
      <xdr:rowOff>6991</xdr:rowOff>
    </xdr:to>
    <xdr:pic>
      <xdr:nvPicPr>
        <xdr:cNvPr id="128" name="Image 127">
          <a:extLst>
            <a:ext uri="{FF2B5EF4-FFF2-40B4-BE49-F238E27FC236}">
              <a16:creationId xmlns:a16="http://schemas.microsoft.com/office/drawing/2014/main" id="{00000000-0008-0000-02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990320" y="34870083"/>
          <a:ext cx="4585921" cy="2185348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221</xdr:row>
      <xdr:rowOff>9907</xdr:rowOff>
    </xdr:from>
    <xdr:to>
      <xdr:col>5</xdr:col>
      <xdr:colOff>321475</xdr:colOff>
      <xdr:row>232</xdr:row>
      <xdr:rowOff>68581</xdr:rowOff>
    </xdr:to>
    <xdr:pic>
      <xdr:nvPicPr>
        <xdr:cNvPr id="129" name="Image 128">
          <a:extLst>
            <a:ext uri="{FF2B5EF4-FFF2-40B4-BE49-F238E27FC236}">
              <a16:creationId xmlns:a16="http://schemas.microsoft.com/office/drawing/2014/main" id="{00000000-0008-0000-02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620" y="37393627"/>
          <a:ext cx="4100995" cy="1902714"/>
        </a:xfrm>
        <a:prstGeom prst="rect">
          <a:avLst/>
        </a:prstGeom>
      </xdr:spPr>
    </xdr:pic>
    <xdr:clientData/>
  </xdr:twoCellAnchor>
  <xdr:twoCellAnchor editAs="oneCell">
    <xdr:from>
      <xdr:col>5</xdr:col>
      <xdr:colOff>792479</xdr:colOff>
      <xdr:row>220</xdr:row>
      <xdr:rowOff>87633</xdr:rowOff>
    </xdr:from>
    <xdr:to>
      <xdr:col>11</xdr:col>
      <xdr:colOff>602564</xdr:colOff>
      <xdr:row>233</xdr:row>
      <xdr:rowOff>126993</xdr:rowOff>
    </xdr:to>
    <xdr:pic>
      <xdr:nvPicPr>
        <xdr:cNvPr id="130" name="Image 129">
          <a:extLst>
            <a:ext uri="{FF2B5EF4-FFF2-40B4-BE49-F238E27FC236}">
              <a16:creationId xmlns:a16="http://schemas.microsoft.com/office/drawing/2014/main" id="{00000000-0008-0000-02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579619" y="37303713"/>
          <a:ext cx="4564965" cy="2218680"/>
        </a:xfrm>
        <a:prstGeom prst="rect">
          <a:avLst/>
        </a:prstGeom>
      </xdr:spPr>
    </xdr:pic>
    <xdr:clientData/>
  </xdr:twoCellAnchor>
  <xdr:twoCellAnchor editAs="oneCell">
    <xdr:from>
      <xdr:col>12</xdr:col>
      <xdr:colOff>62905</xdr:colOff>
      <xdr:row>220</xdr:row>
      <xdr:rowOff>129540</xdr:rowOff>
    </xdr:from>
    <xdr:to>
      <xdr:col>17</xdr:col>
      <xdr:colOff>511499</xdr:colOff>
      <xdr:row>233</xdr:row>
      <xdr:rowOff>91440</xdr:rowOff>
    </xdr:to>
    <xdr:pic>
      <xdr:nvPicPr>
        <xdr:cNvPr id="131" name="Image 130">
          <a:extLst>
            <a:ext uri="{FF2B5EF4-FFF2-40B4-BE49-F238E27FC236}">
              <a16:creationId xmlns:a16="http://schemas.microsoft.com/office/drawing/2014/main" id="{00000000-0008-0000-02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397405" y="37345620"/>
          <a:ext cx="4410994" cy="2141220"/>
        </a:xfrm>
        <a:prstGeom prst="rect">
          <a:avLst/>
        </a:prstGeom>
      </xdr:spPr>
    </xdr:pic>
    <xdr:clientData/>
  </xdr:twoCellAnchor>
  <xdr:twoCellAnchor editAs="oneCell">
    <xdr:from>
      <xdr:col>18</xdr:col>
      <xdr:colOff>137160</xdr:colOff>
      <xdr:row>221</xdr:row>
      <xdr:rowOff>27949</xdr:rowOff>
    </xdr:from>
    <xdr:to>
      <xdr:col>23</xdr:col>
      <xdr:colOff>606387</xdr:colOff>
      <xdr:row>233</xdr:row>
      <xdr:rowOff>157483</xdr:rowOff>
    </xdr:to>
    <xdr:pic>
      <xdr:nvPicPr>
        <xdr:cNvPr id="132" name="Image 131">
          <a:extLst>
            <a:ext uri="{FF2B5EF4-FFF2-40B4-BE49-F238E27FC236}">
              <a16:creationId xmlns:a16="http://schemas.microsoft.com/office/drawing/2014/main" id="{00000000-0008-0000-02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4226540" y="37411669"/>
          <a:ext cx="4431627" cy="2141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0</xdr:rowOff>
    </xdr:from>
    <xdr:to>
      <xdr:col>5</xdr:col>
      <xdr:colOff>337457</xdr:colOff>
      <xdr:row>247</xdr:row>
      <xdr:rowOff>117626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38927314"/>
          <a:ext cx="4136571" cy="191376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236</xdr:row>
      <xdr:rowOff>0</xdr:rowOff>
    </xdr:from>
    <xdr:to>
      <xdr:col>11</xdr:col>
      <xdr:colOff>474992</xdr:colOff>
      <xdr:row>248</xdr:row>
      <xdr:rowOff>54428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593771" y="38927314"/>
          <a:ext cx="4448278" cy="2013857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235</xdr:row>
      <xdr:rowOff>54428</xdr:rowOff>
    </xdr:from>
    <xdr:to>
      <xdr:col>17</xdr:col>
      <xdr:colOff>553071</xdr:colOff>
      <xdr:row>248</xdr:row>
      <xdr:rowOff>32657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361715" y="38818457"/>
          <a:ext cx="4526356" cy="2100943"/>
        </a:xfrm>
        <a:prstGeom prst="rect">
          <a:avLst/>
        </a:prstGeom>
      </xdr:spPr>
    </xdr:pic>
    <xdr:clientData/>
  </xdr:twoCellAnchor>
  <xdr:twoCellAnchor editAs="oneCell">
    <xdr:from>
      <xdr:col>18</xdr:col>
      <xdr:colOff>32657</xdr:colOff>
      <xdr:row>235</xdr:row>
      <xdr:rowOff>54429</xdr:rowOff>
    </xdr:from>
    <xdr:to>
      <xdr:col>24</xdr:col>
      <xdr:colOff>217760</xdr:colOff>
      <xdr:row>249</xdr:row>
      <xdr:rowOff>139425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4162314" y="38818458"/>
          <a:ext cx="4953046" cy="23709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5</xdr:col>
      <xdr:colOff>437507</xdr:colOff>
      <xdr:row>263</xdr:row>
      <xdr:rowOff>130628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41539886"/>
          <a:ext cx="4236621" cy="1926771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252</xdr:row>
      <xdr:rowOff>0</xdr:rowOff>
    </xdr:from>
    <xdr:to>
      <xdr:col>11</xdr:col>
      <xdr:colOff>598715</xdr:colOff>
      <xdr:row>265</xdr:row>
      <xdr:rowOff>11977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593772" y="41539886"/>
          <a:ext cx="4572000" cy="2134691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252</xdr:row>
      <xdr:rowOff>0</xdr:rowOff>
    </xdr:from>
    <xdr:to>
      <xdr:col>17</xdr:col>
      <xdr:colOff>696687</xdr:colOff>
      <xdr:row>265</xdr:row>
      <xdr:rowOff>38276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361715" y="41539886"/>
          <a:ext cx="4669972" cy="2160990"/>
        </a:xfrm>
        <a:prstGeom prst="rect">
          <a:avLst/>
        </a:prstGeom>
      </xdr:spPr>
    </xdr:pic>
    <xdr:clientData/>
  </xdr:twoCellAnchor>
  <xdr:twoCellAnchor editAs="oneCell">
    <xdr:from>
      <xdr:col>18</xdr:col>
      <xdr:colOff>65314</xdr:colOff>
      <xdr:row>251</xdr:row>
      <xdr:rowOff>87085</xdr:rowOff>
    </xdr:from>
    <xdr:to>
      <xdr:col>24</xdr:col>
      <xdr:colOff>420887</xdr:colOff>
      <xdr:row>266</xdr:row>
      <xdr:rowOff>0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4194971" y="41463685"/>
          <a:ext cx="5123516" cy="236220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269</xdr:row>
      <xdr:rowOff>1</xdr:rowOff>
    </xdr:from>
    <xdr:to>
      <xdr:col>5</xdr:col>
      <xdr:colOff>326573</xdr:colOff>
      <xdr:row>280</xdr:row>
      <xdr:rowOff>95727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" y="44315744"/>
          <a:ext cx="4125686" cy="189186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268</xdr:row>
      <xdr:rowOff>0</xdr:rowOff>
    </xdr:from>
    <xdr:to>
      <xdr:col>11</xdr:col>
      <xdr:colOff>511607</xdr:colOff>
      <xdr:row>281</xdr:row>
      <xdr:rowOff>0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593771" y="44152457"/>
          <a:ext cx="4484893" cy="2122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269</xdr:row>
      <xdr:rowOff>0</xdr:rowOff>
    </xdr:from>
    <xdr:to>
      <xdr:col>18</xdr:col>
      <xdr:colOff>10886</xdr:colOff>
      <xdr:row>282</xdr:row>
      <xdr:rowOff>67583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361714" y="44315743"/>
          <a:ext cx="4778829" cy="2190297"/>
        </a:xfrm>
        <a:prstGeom prst="rect">
          <a:avLst/>
        </a:prstGeom>
      </xdr:spPr>
    </xdr:pic>
    <xdr:clientData/>
  </xdr:twoCellAnchor>
  <xdr:twoCellAnchor editAs="oneCell">
    <xdr:from>
      <xdr:col>18</xdr:col>
      <xdr:colOff>228599</xdr:colOff>
      <xdr:row>268</xdr:row>
      <xdr:rowOff>97972</xdr:rowOff>
    </xdr:from>
    <xdr:to>
      <xdr:col>24</xdr:col>
      <xdr:colOff>619710</xdr:colOff>
      <xdr:row>282</xdr:row>
      <xdr:rowOff>152399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4358256" y="44250429"/>
          <a:ext cx="5159054" cy="23404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286</xdr:row>
      <xdr:rowOff>0</xdr:rowOff>
    </xdr:from>
    <xdr:to>
      <xdr:col>6</xdr:col>
      <xdr:colOff>79455</xdr:colOff>
      <xdr:row>299</xdr:row>
      <xdr:rowOff>43543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47091600"/>
          <a:ext cx="4673226" cy="216625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286</xdr:row>
      <xdr:rowOff>0</xdr:rowOff>
    </xdr:from>
    <xdr:to>
      <xdr:col>11</xdr:col>
      <xdr:colOff>532763</xdr:colOff>
      <xdr:row>298</xdr:row>
      <xdr:rowOff>130628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593771" y="47091600"/>
          <a:ext cx="4506049" cy="209005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286</xdr:row>
      <xdr:rowOff>0</xdr:rowOff>
    </xdr:from>
    <xdr:to>
      <xdr:col>18</xdr:col>
      <xdr:colOff>10886</xdr:colOff>
      <xdr:row>299</xdr:row>
      <xdr:rowOff>144551</xdr:rowOff>
    </xdr:to>
    <xdr:pic>
      <xdr:nvPicPr>
        <xdr:cNvPr id="18" name="Image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61714" y="47091600"/>
          <a:ext cx="4778829" cy="2267265"/>
        </a:xfrm>
        <a:prstGeom prst="rect">
          <a:avLst/>
        </a:prstGeom>
      </xdr:spPr>
    </xdr:pic>
    <xdr:clientData/>
  </xdr:twoCellAnchor>
  <xdr:twoCellAnchor editAs="oneCell">
    <xdr:from>
      <xdr:col>18</xdr:col>
      <xdr:colOff>239484</xdr:colOff>
      <xdr:row>285</xdr:row>
      <xdr:rowOff>152401</xdr:rowOff>
    </xdr:from>
    <xdr:to>
      <xdr:col>24</xdr:col>
      <xdr:colOff>488518</xdr:colOff>
      <xdr:row>300</xdr:row>
      <xdr:rowOff>21772</xdr:rowOff>
    </xdr:to>
    <xdr:pic>
      <xdr:nvPicPr>
        <xdr:cNvPr id="19" name="Image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4369141" y="47080715"/>
          <a:ext cx="5016977" cy="2318657"/>
        </a:xfrm>
        <a:prstGeom prst="rect">
          <a:avLst/>
        </a:prstGeom>
      </xdr:spPr>
    </xdr:pic>
    <xdr:clientData/>
  </xdr:twoCellAnchor>
  <xdr:twoCellAnchor editAs="oneCell">
    <xdr:from>
      <xdr:col>11</xdr:col>
      <xdr:colOff>372066</xdr:colOff>
      <xdr:row>8</xdr:row>
      <xdr:rowOff>40821</xdr:rowOff>
    </xdr:from>
    <xdr:to>
      <xdr:col>16</xdr:col>
      <xdr:colOff>489858</xdr:colOff>
      <xdr:row>17</xdr:row>
      <xdr:rowOff>165651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590780" y="1510392"/>
          <a:ext cx="3927792" cy="1592036"/>
        </a:xfrm>
        <a:prstGeom prst="rect">
          <a:avLst/>
        </a:prstGeom>
      </xdr:spPr>
    </xdr:pic>
    <xdr:clientData/>
  </xdr:twoCellAnchor>
  <xdr:twoCellAnchor editAs="oneCell">
    <xdr:from>
      <xdr:col>11</xdr:col>
      <xdr:colOff>602119</xdr:colOff>
      <xdr:row>74</xdr:row>
      <xdr:rowOff>27213</xdr:rowOff>
    </xdr:from>
    <xdr:to>
      <xdr:col>17</xdr:col>
      <xdr:colOff>226021</xdr:colOff>
      <xdr:row>86</xdr:row>
      <xdr:rowOff>19845</xdr:rowOff>
    </xdr:to>
    <xdr:pic>
      <xdr:nvPicPr>
        <xdr:cNvPr id="20" name="Image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820833" y="12396106"/>
          <a:ext cx="4195902" cy="1952060"/>
        </a:xfrm>
        <a:prstGeom prst="rect">
          <a:avLst/>
        </a:prstGeom>
      </xdr:spPr>
    </xdr:pic>
    <xdr:clientData/>
  </xdr:twoCellAnchor>
  <xdr:twoCellAnchor editAs="oneCell">
    <xdr:from>
      <xdr:col>17</xdr:col>
      <xdr:colOff>503668</xdr:colOff>
      <xdr:row>74</xdr:row>
      <xdr:rowOff>68036</xdr:rowOff>
    </xdr:from>
    <xdr:to>
      <xdr:col>23</xdr:col>
      <xdr:colOff>12406</xdr:colOff>
      <xdr:row>86</xdr:row>
      <xdr:rowOff>3525</xdr:rowOff>
    </xdr:to>
    <xdr:pic>
      <xdr:nvPicPr>
        <xdr:cNvPr id="21" name="Image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294382" y="12436929"/>
          <a:ext cx="4080738" cy="1894917"/>
        </a:xfrm>
        <a:prstGeom prst="rect">
          <a:avLst/>
        </a:prstGeom>
      </xdr:spPr>
    </xdr:pic>
    <xdr:clientData/>
  </xdr:twoCellAnchor>
  <xdr:twoCellAnchor editAs="oneCell">
    <xdr:from>
      <xdr:col>17</xdr:col>
      <xdr:colOff>257640</xdr:colOff>
      <xdr:row>88</xdr:row>
      <xdr:rowOff>95250</xdr:rowOff>
    </xdr:from>
    <xdr:to>
      <xdr:col>23</xdr:col>
      <xdr:colOff>136071</xdr:colOff>
      <xdr:row>101</xdr:row>
      <xdr:rowOff>68036</xdr:rowOff>
    </xdr:to>
    <xdr:pic>
      <xdr:nvPicPr>
        <xdr:cNvPr id="22" name="Imag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3048354" y="14750143"/>
          <a:ext cx="4450431" cy="2095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326572</xdr:colOff>
      <xdr:row>104</xdr:row>
      <xdr:rowOff>94582</xdr:rowOff>
    </xdr:from>
    <xdr:to>
      <xdr:col>23</xdr:col>
      <xdr:colOff>13608</xdr:colOff>
      <xdr:row>116</xdr:row>
      <xdr:rowOff>149678</xdr:rowOff>
    </xdr:to>
    <xdr:pic>
      <xdr:nvPicPr>
        <xdr:cNvPr id="23" name="Image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3117286" y="17362046"/>
          <a:ext cx="4259036" cy="2014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62172</xdr:rowOff>
    </xdr:from>
    <xdr:to>
      <xdr:col>5</xdr:col>
      <xdr:colOff>612322</xdr:colOff>
      <xdr:row>131</xdr:row>
      <xdr:rowOff>149679</xdr:rowOff>
    </xdr:to>
    <xdr:pic>
      <xdr:nvPicPr>
        <xdr:cNvPr id="24" name="Imag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19615636"/>
          <a:ext cx="4259036" cy="2237436"/>
        </a:xfrm>
        <a:prstGeom prst="rect">
          <a:avLst/>
        </a:prstGeom>
      </xdr:spPr>
    </xdr:pic>
    <xdr:clientData/>
  </xdr:twoCellAnchor>
  <xdr:twoCellAnchor editAs="oneCell">
    <xdr:from>
      <xdr:col>11</xdr:col>
      <xdr:colOff>708831</xdr:colOff>
      <xdr:row>118</xdr:row>
      <xdr:rowOff>68036</xdr:rowOff>
    </xdr:from>
    <xdr:to>
      <xdr:col>17</xdr:col>
      <xdr:colOff>340179</xdr:colOff>
      <xdr:row>130</xdr:row>
      <xdr:rowOff>136071</xdr:rowOff>
    </xdr:to>
    <xdr:pic>
      <xdr:nvPicPr>
        <xdr:cNvPr id="25" name="Imag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927545" y="19621500"/>
          <a:ext cx="4203348" cy="20546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149677</xdr:rowOff>
    </xdr:from>
    <xdr:to>
      <xdr:col>5</xdr:col>
      <xdr:colOff>653143</xdr:colOff>
      <xdr:row>145</xdr:row>
      <xdr:rowOff>17249</xdr:rowOff>
    </xdr:to>
    <xdr:pic>
      <xdr:nvPicPr>
        <xdr:cNvPr id="26" name="Image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22016356"/>
          <a:ext cx="4299857" cy="1990286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133</xdr:row>
      <xdr:rowOff>16717</xdr:rowOff>
    </xdr:from>
    <xdr:to>
      <xdr:col>11</xdr:col>
      <xdr:colOff>571500</xdr:colOff>
      <xdr:row>145</xdr:row>
      <xdr:rowOff>149677</xdr:rowOff>
    </xdr:to>
    <xdr:pic>
      <xdr:nvPicPr>
        <xdr:cNvPr id="27" name="Image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503963" y="22046681"/>
          <a:ext cx="4286251" cy="2092389"/>
        </a:xfrm>
        <a:prstGeom prst="rect">
          <a:avLst/>
        </a:prstGeom>
      </xdr:spPr>
    </xdr:pic>
    <xdr:clientData/>
  </xdr:twoCellAnchor>
  <xdr:twoCellAnchor editAs="oneCell">
    <xdr:from>
      <xdr:col>11</xdr:col>
      <xdr:colOff>716523</xdr:colOff>
      <xdr:row>133</xdr:row>
      <xdr:rowOff>68036</xdr:rowOff>
    </xdr:from>
    <xdr:to>
      <xdr:col>17</xdr:col>
      <xdr:colOff>625929</xdr:colOff>
      <xdr:row>145</xdr:row>
      <xdr:rowOff>122465</xdr:rowOff>
    </xdr:to>
    <xdr:pic>
      <xdr:nvPicPr>
        <xdr:cNvPr id="28" name="Image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935237" y="22098000"/>
          <a:ext cx="4481406" cy="2013858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136072</xdr:colOff>
      <xdr:row>147</xdr:row>
      <xdr:rowOff>38179</xdr:rowOff>
    </xdr:from>
    <xdr:to>
      <xdr:col>11</xdr:col>
      <xdr:colOff>612322</xdr:colOff>
      <xdr:row>158</xdr:row>
      <xdr:rowOff>165652</xdr:rowOff>
    </xdr:to>
    <xdr:pic>
      <xdr:nvPicPr>
        <xdr:cNvPr id="29" name="Image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544786" y="24354143"/>
          <a:ext cx="4286250" cy="1921250"/>
        </a:xfrm>
        <a:prstGeom prst="rect">
          <a:avLst/>
        </a:prstGeom>
      </xdr:spPr>
    </xdr:pic>
    <xdr:clientData/>
  </xdr:twoCellAnchor>
  <xdr:twoCellAnchor editAs="oneCell">
    <xdr:from>
      <xdr:col>11</xdr:col>
      <xdr:colOff>759348</xdr:colOff>
      <xdr:row>147</xdr:row>
      <xdr:rowOff>68035</xdr:rowOff>
    </xdr:from>
    <xdr:to>
      <xdr:col>17</xdr:col>
      <xdr:colOff>638333</xdr:colOff>
      <xdr:row>159</xdr:row>
      <xdr:rowOff>27214</xdr:rowOff>
    </xdr:to>
    <xdr:pic>
      <xdr:nvPicPr>
        <xdr:cNvPr id="30" name="Image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978062" y="24383999"/>
          <a:ext cx="4450985" cy="1918608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</xdr:colOff>
      <xdr:row>161</xdr:row>
      <xdr:rowOff>40849</xdr:rowOff>
    </xdr:from>
    <xdr:to>
      <xdr:col>5</xdr:col>
      <xdr:colOff>530679</xdr:colOff>
      <xdr:row>173</xdr:row>
      <xdr:rowOff>13607</xdr:rowOff>
    </xdr:to>
    <xdr:pic>
      <xdr:nvPicPr>
        <xdr:cNvPr id="31" name="Image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7214" y="26642813"/>
          <a:ext cx="4150179" cy="1932187"/>
        </a:xfrm>
        <a:prstGeom prst="rect">
          <a:avLst/>
        </a:prstGeom>
      </xdr:spPr>
    </xdr:pic>
    <xdr:clientData/>
  </xdr:twoCellAnchor>
  <xdr:twoCellAnchor editAs="oneCell">
    <xdr:from>
      <xdr:col>12</xdr:col>
      <xdr:colOff>17922</xdr:colOff>
      <xdr:row>161</xdr:row>
      <xdr:rowOff>54429</xdr:rowOff>
    </xdr:from>
    <xdr:to>
      <xdr:col>17</xdr:col>
      <xdr:colOff>612321</xdr:colOff>
      <xdr:row>174</xdr:row>
      <xdr:rowOff>0</xdr:rowOff>
    </xdr:to>
    <xdr:pic>
      <xdr:nvPicPr>
        <xdr:cNvPr id="33" name="Image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8998636" y="26656393"/>
          <a:ext cx="4404399" cy="2068286"/>
        </a:xfrm>
        <a:prstGeom prst="rect">
          <a:avLst/>
        </a:prstGeom>
      </xdr:spPr>
    </xdr:pic>
    <xdr:clientData/>
  </xdr:twoCellAnchor>
  <xdr:twoCellAnchor editAs="oneCell">
    <xdr:from>
      <xdr:col>5</xdr:col>
      <xdr:colOff>659493</xdr:colOff>
      <xdr:row>161</xdr:row>
      <xdr:rowOff>37527</xdr:rowOff>
    </xdr:from>
    <xdr:to>
      <xdr:col>11</xdr:col>
      <xdr:colOff>366669</xdr:colOff>
      <xdr:row>173</xdr:row>
      <xdr:rowOff>38101</xdr:rowOff>
    </xdr:to>
    <xdr:pic>
      <xdr:nvPicPr>
        <xdr:cNvPr id="32" name="Imag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647293" y="26948827"/>
          <a:ext cx="4660176" cy="198177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457200</xdr:colOff>
      <xdr:row>7</xdr:row>
      <xdr:rowOff>76200</xdr:rowOff>
    </xdr:from>
    <xdr:to>
      <xdr:col>10</xdr:col>
      <xdr:colOff>294343</xdr:colOff>
      <xdr:row>40</xdr:row>
      <xdr:rowOff>123151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" y="1362075"/>
          <a:ext cx="7457143" cy="5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0</xdr:row>
      <xdr:rowOff>60960</xdr:rowOff>
    </xdr:from>
    <xdr:to>
      <xdr:col>1</xdr:col>
      <xdr:colOff>59055</xdr:colOff>
      <xdr:row>5</xdr:row>
      <xdr:rowOff>36424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" y="60960"/>
          <a:ext cx="813435" cy="785089"/>
        </a:xfrm>
        <a:prstGeom prst="rect">
          <a:avLst/>
        </a:prstGeom>
      </xdr:spPr>
    </xdr:pic>
    <xdr:clientData/>
  </xdr:twoCellAnchor>
  <xdr:twoCellAnchor editAs="oneCell">
    <xdr:from>
      <xdr:col>10</xdr:col>
      <xdr:colOff>428625</xdr:colOff>
      <xdr:row>7</xdr:row>
      <xdr:rowOff>114300</xdr:rowOff>
    </xdr:from>
    <xdr:to>
      <xdr:col>12</xdr:col>
      <xdr:colOff>514350</xdr:colOff>
      <xdr:row>19</xdr:row>
      <xdr:rowOff>133350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8625" y="1400175"/>
          <a:ext cx="1609725" cy="196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53340</xdr:rowOff>
    </xdr:from>
    <xdr:to>
      <xdr:col>1</xdr:col>
      <xdr:colOff>160020</xdr:colOff>
      <xdr:row>4</xdr:row>
      <xdr:rowOff>114529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340"/>
          <a:ext cx="830580" cy="8155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7</xdr:col>
      <xdr:colOff>314325</xdr:colOff>
      <xdr:row>20</xdr:row>
      <xdr:rowOff>114935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7700" y="1285875"/>
          <a:ext cx="4886325" cy="22199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genoa@univ-nantes.fr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S77"/>
  <sheetViews>
    <sheetView showGridLines="0" topLeftCell="A8" zoomScaleNormal="100" workbookViewId="0">
      <selection activeCell="Q61" sqref="Q61"/>
    </sheetView>
  </sheetViews>
  <sheetFormatPr baseColWidth="10" defaultRowHeight="13" x14ac:dyDescent="0.15"/>
  <cols>
    <col min="1" max="1" width="3.6640625" customWidth="1"/>
    <col min="2" max="2" width="9.5" customWidth="1"/>
    <col min="3" max="4" width="12.1640625" customWidth="1"/>
    <col min="5" max="7" width="6.5" customWidth="1"/>
    <col min="8" max="8" width="19.6640625" customWidth="1"/>
    <col min="9" max="9" width="18.33203125" customWidth="1"/>
    <col min="10" max="10" width="10.5" customWidth="1"/>
    <col min="11" max="11" width="11.1640625" customWidth="1"/>
    <col min="12" max="13" width="6.5" customWidth="1"/>
    <col min="14" max="14" width="7.5" customWidth="1"/>
    <col min="15" max="15" width="10.5" customWidth="1"/>
    <col min="16" max="16" width="12.6640625" customWidth="1"/>
    <col min="17" max="17" width="11" customWidth="1"/>
    <col min="18" max="18" width="14.5" customWidth="1"/>
  </cols>
  <sheetData>
    <row r="2" spans="1:19" ht="18.75" customHeight="1" x14ac:dyDescent="0.15">
      <c r="D2" s="193" t="s">
        <v>46</v>
      </c>
      <c r="E2" s="193"/>
      <c r="F2" s="193"/>
      <c r="G2" s="193"/>
      <c r="H2" s="193"/>
      <c r="I2" s="193"/>
      <c r="J2" s="193"/>
      <c r="K2" s="193"/>
      <c r="L2" s="193"/>
      <c r="M2" s="193"/>
      <c r="N2" s="193"/>
      <c r="O2" s="193"/>
      <c r="P2" s="47"/>
      <c r="Q2" s="50"/>
      <c r="R2" s="49"/>
    </row>
    <row r="3" spans="1:19" ht="12.75" customHeight="1" x14ac:dyDescent="0.15">
      <c r="D3" s="193"/>
      <c r="E3" s="193"/>
      <c r="F3" s="193"/>
      <c r="G3" s="193"/>
      <c r="H3" s="193"/>
      <c r="I3" s="193"/>
      <c r="J3" s="193"/>
      <c r="K3" s="193"/>
      <c r="L3" s="193"/>
      <c r="M3" s="193"/>
      <c r="N3" s="193"/>
      <c r="O3" s="193"/>
      <c r="P3" s="195"/>
      <c r="Q3" s="49"/>
      <c r="R3" s="49"/>
    </row>
    <row r="4" spans="1:19" ht="12.75" customHeight="1" x14ac:dyDescent="0.2">
      <c r="D4" s="193"/>
      <c r="E4" s="193"/>
      <c r="F4" s="193"/>
      <c r="G4" s="193"/>
      <c r="H4" s="193"/>
      <c r="I4" s="193"/>
      <c r="J4" s="193"/>
      <c r="K4" s="193"/>
      <c r="L4" s="193"/>
      <c r="M4" s="193"/>
      <c r="N4" s="193"/>
      <c r="O4" s="193"/>
      <c r="P4" s="195"/>
      <c r="Q4" s="51"/>
      <c r="R4" s="49"/>
    </row>
    <row r="5" spans="1:19" ht="14" x14ac:dyDescent="0.2">
      <c r="Q5" s="48"/>
      <c r="R5" s="49"/>
    </row>
    <row r="6" spans="1:19" ht="16" x14ac:dyDescent="0.2">
      <c r="D6" s="194" t="str">
        <f ca="1">MID(CELL("filename"),FIND("[",CELL("filename"))+1,FIND("]",CELL("filename"))-FIND("[",CELL("filename"))-1)</f>
        <v>NTS-286_FicheAcc_EN.xlsx</v>
      </c>
      <c r="E6" s="194"/>
      <c r="F6" s="194"/>
      <c r="G6" s="194"/>
      <c r="H6" s="194"/>
      <c r="I6" s="194"/>
      <c r="J6" s="194"/>
      <c r="K6" s="194"/>
      <c r="L6" s="194"/>
      <c r="M6" s="194"/>
      <c r="N6" s="194"/>
      <c r="O6" s="194"/>
      <c r="P6" s="46"/>
      <c r="Q6" s="46"/>
      <c r="R6" s="46"/>
    </row>
    <row r="7" spans="1:19" ht="16" x14ac:dyDescent="0.2">
      <c r="D7" s="93"/>
      <c r="E7" s="93"/>
      <c r="F7" s="93"/>
      <c r="G7" s="93"/>
      <c r="H7" s="93"/>
      <c r="I7" s="93"/>
      <c r="J7" s="93"/>
      <c r="K7" s="93"/>
      <c r="L7" s="93"/>
      <c r="M7" s="93"/>
      <c r="N7" s="93"/>
      <c r="O7" s="93"/>
      <c r="P7" s="46"/>
      <c r="Q7" s="46"/>
      <c r="R7" s="46"/>
    </row>
    <row r="8" spans="1:19" ht="14" x14ac:dyDescent="0.2">
      <c r="B8" s="52" t="s">
        <v>174</v>
      </c>
    </row>
    <row r="9" spans="1:19" ht="14" x14ac:dyDescent="0.2">
      <c r="B9" s="52" t="s">
        <v>175</v>
      </c>
    </row>
    <row r="11" spans="1:19" s="18" customFormat="1" ht="14" x14ac:dyDescent="0.2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</row>
    <row r="12" spans="1:19" ht="15" x14ac:dyDescent="0.2">
      <c r="A12" s="4"/>
      <c r="B12" s="1" t="s">
        <v>0</v>
      </c>
      <c r="C12" s="2"/>
      <c r="E12" s="2"/>
      <c r="F12" s="2"/>
      <c r="G12" s="1" t="s">
        <v>181</v>
      </c>
      <c r="H12" s="2"/>
      <c r="I12" s="2"/>
      <c r="J12" s="2"/>
      <c r="K12" s="2"/>
      <c r="L12" s="2"/>
      <c r="M12" s="2"/>
      <c r="N12" s="2"/>
      <c r="O12" s="2"/>
      <c r="P12" s="4"/>
      <c r="Q12" s="4"/>
      <c r="R12" s="4"/>
      <c r="S12" s="4"/>
    </row>
    <row r="13" spans="1:19" ht="15" x14ac:dyDescent="0.2">
      <c r="A13" s="4"/>
      <c r="B13" s="4" t="s">
        <v>58</v>
      </c>
      <c r="C13" s="2"/>
      <c r="D13" s="1"/>
      <c r="E13" s="2"/>
      <c r="F13" s="2"/>
      <c r="G13" s="4" t="s">
        <v>1</v>
      </c>
      <c r="H13" s="2"/>
      <c r="I13" s="2"/>
      <c r="J13" s="2"/>
      <c r="K13" s="2"/>
      <c r="L13" s="2"/>
      <c r="M13" s="2"/>
      <c r="N13" s="2"/>
      <c r="O13" s="2"/>
      <c r="P13" s="4"/>
      <c r="Q13" s="4"/>
      <c r="R13" s="4"/>
      <c r="S13" s="4"/>
    </row>
    <row r="14" spans="1:19" s="25" customFormat="1" ht="15" x14ac:dyDescent="0.2">
      <c r="A14" s="24"/>
      <c r="B14" s="20"/>
      <c r="C14" s="20"/>
      <c r="D14" s="20"/>
      <c r="E14" s="20"/>
      <c r="F14" s="20"/>
      <c r="G14" s="20"/>
      <c r="H14" s="23"/>
      <c r="I14" s="22"/>
      <c r="J14" s="21"/>
      <c r="K14" s="21"/>
      <c r="L14" s="21"/>
      <c r="M14" s="21"/>
      <c r="N14" s="21"/>
      <c r="O14" s="21"/>
      <c r="P14" s="21"/>
      <c r="Q14" s="24"/>
      <c r="R14" s="24"/>
      <c r="S14" s="24"/>
    </row>
    <row r="15" spans="1:19" s="18" customFormat="1" ht="15" x14ac:dyDescent="0.2">
      <c r="A15" s="28"/>
      <c r="B15" s="29"/>
      <c r="C15" s="30"/>
      <c r="D15" s="31"/>
      <c r="E15" s="32"/>
      <c r="F15" s="32"/>
      <c r="G15" s="32"/>
      <c r="H15" s="32"/>
      <c r="I15" s="31"/>
      <c r="J15" s="30"/>
      <c r="K15" s="30"/>
      <c r="L15" s="30"/>
      <c r="M15" s="30"/>
      <c r="N15" s="30"/>
      <c r="O15" s="30"/>
      <c r="P15" s="30"/>
      <c r="Q15" s="28"/>
      <c r="R15" s="28"/>
    </row>
    <row r="16" spans="1:19" ht="19" x14ac:dyDescent="0.25">
      <c r="A16" s="4"/>
      <c r="B16" s="26" t="s">
        <v>12</v>
      </c>
      <c r="C16" s="2"/>
      <c r="D16" s="19"/>
      <c r="I16" s="3"/>
      <c r="J16" s="2"/>
      <c r="K16" s="2"/>
      <c r="L16" s="2"/>
      <c r="M16" s="2"/>
      <c r="N16" s="2"/>
      <c r="O16" s="2"/>
      <c r="P16" s="2"/>
      <c r="Q16" s="4"/>
      <c r="R16" s="4"/>
    </row>
    <row r="17" spans="1:19" ht="15" thickBot="1" x14ac:dyDescent="0.25">
      <c r="A17" s="4"/>
      <c r="B17" s="4"/>
      <c r="C17" s="5"/>
      <c r="D17" s="6"/>
      <c r="G17" s="6"/>
      <c r="H17" s="7"/>
      <c r="I17" s="6"/>
      <c r="J17" s="4"/>
      <c r="K17" s="4"/>
      <c r="L17" s="4"/>
      <c r="M17" s="4"/>
      <c r="N17" s="4"/>
      <c r="O17" s="4"/>
      <c r="P17" s="4"/>
    </row>
    <row r="18" spans="1:19" ht="15" x14ac:dyDescent="0.2">
      <c r="B18" s="61" t="s">
        <v>47</v>
      </c>
      <c r="C18" s="57"/>
      <c r="D18" s="57"/>
      <c r="E18" s="57"/>
      <c r="F18" s="57"/>
      <c r="G18" s="57"/>
      <c r="H18" s="57"/>
      <c r="I18" s="58"/>
    </row>
    <row r="19" spans="1:19" ht="15" x14ac:dyDescent="0.15">
      <c r="B19" s="66" t="s">
        <v>20</v>
      </c>
      <c r="C19" s="67"/>
      <c r="D19" s="67"/>
      <c r="E19" s="67"/>
      <c r="F19" s="67"/>
      <c r="G19" s="67"/>
      <c r="H19" s="67"/>
      <c r="I19" s="68"/>
    </row>
    <row r="20" spans="1:19" ht="15" x14ac:dyDescent="0.15">
      <c r="B20" s="66" t="s">
        <v>176</v>
      </c>
      <c r="C20" s="67"/>
      <c r="D20" s="67"/>
      <c r="E20" s="67"/>
      <c r="F20" s="67"/>
      <c r="G20" s="67"/>
      <c r="H20" s="67"/>
      <c r="I20" s="68"/>
    </row>
    <row r="21" spans="1:19" ht="15" x14ac:dyDescent="0.15">
      <c r="B21" s="66"/>
      <c r="C21" s="67"/>
      <c r="D21" s="67"/>
      <c r="E21" s="67"/>
      <c r="F21" s="67"/>
      <c r="G21" s="67"/>
      <c r="H21" s="67"/>
      <c r="I21" s="68"/>
    </row>
    <row r="22" spans="1:19" x14ac:dyDescent="0.15">
      <c r="B22" s="189" t="s">
        <v>171</v>
      </c>
      <c r="C22" s="190"/>
      <c r="D22" s="190"/>
      <c r="E22" s="190"/>
      <c r="F22" s="190"/>
      <c r="G22" s="190"/>
      <c r="H22" s="190"/>
      <c r="I22" s="191"/>
    </row>
    <row r="23" spans="1:19" ht="38.25" customHeight="1" x14ac:dyDescent="0.15">
      <c r="B23" s="189"/>
      <c r="C23" s="190"/>
      <c r="D23" s="190"/>
      <c r="E23" s="190"/>
      <c r="F23" s="190"/>
      <c r="G23" s="190"/>
      <c r="H23" s="190"/>
      <c r="I23" s="191"/>
    </row>
    <row r="24" spans="1:19" ht="13.5" customHeight="1" thickBot="1" x14ac:dyDescent="0.2">
      <c r="B24" s="69"/>
      <c r="C24" s="70"/>
      <c r="D24" s="70"/>
      <c r="E24" s="70"/>
      <c r="F24" s="70"/>
      <c r="G24" s="70"/>
      <c r="H24" s="70"/>
      <c r="I24" s="71"/>
    </row>
    <row r="26" spans="1:19" ht="16" x14ac:dyDescent="0.2">
      <c r="H26" s="54" t="s">
        <v>17</v>
      </c>
    </row>
    <row r="27" spans="1:19" ht="16" x14ac:dyDescent="0.2">
      <c r="H27" s="54"/>
    </row>
    <row r="28" spans="1:19" ht="15" x14ac:dyDescent="0.2">
      <c r="A28" s="4"/>
      <c r="B28" s="198" t="s">
        <v>4</v>
      </c>
      <c r="C28" s="198"/>
      <c r="D28" s="198"/>
      <c r="E28" s="198"/>
      <c r="F28" s="198"/>
      <c r="G28" s="6"/>
      <c r="H28" s="196">
        <v>44671</v>
      </c>
      <c r="I28" s="197"/>
      <c r="J28" s="2"/>
      <c r="K28" s="2"/>
      <c r="L28" s="2"/>
      <c r="M28" s="2"/>
      <c r="N28" s="2"/>
      <c r="O28" s="2"/>
      <c r="P28" s="2"/>
    </row>
    <row r="29" spans="1:19" ht="14" x14ac:dyDescent="0.2">
      <c r="A29" s="4"/>
      <c r="B29" s="4"/>
      <c r="C29" s="5"/>
      <c r="D29" s="6"/>
      <c r="G29" s="6"/>
      <c r="H29" s="6"/>
      <c r="I29" s="6"/>
      <c r="K29" s="27"/>
      <c r="L29" s="27"/>
      <c r="M29" s="27"/>
      <c r="N29" s="27"/>
      <c r="O29" s="27"/>
      <c r="P29" s="4"/>
    </row>
    <row r="30" spans="1:19" ht="21.75" customHeight="1" x14ac:dyDescent="0.2">
      <c r="A30" s="4"/>
      <c r="B30" s="199" t="s">
        <v>31</v>
      </c>
      <c r="C30" s="199"/>
      <c r="D30" s="199"/>
      <c r="E30" s="199"/>
      <c r="F30" s="199"/>
      <c r="G30" s="6"/>
      <c r="H30" s="55" t="s">
        <v>53</v>
      </c>
      <c r="I30" s="33"/>
      <c r="K30" s="2"/>
      <c r="L30" s="2"/>
      <c r="M30" s="2"/>
      <c r="N30" s="2"/>
      <c r="O30" s="2"/>
      <c r="P30" s="2"/>
      <c r="Q30" s="4"/>
      <c r="R30" s="4"/>
      <c r="S30" s="4"/>
    </row>
    <row r="31" spans="1:19" ht="37.5" customHeight="1" x14ac:dyDescent="0.2">
      <c r="A31" s="4"/>
      <c r="B31" s="192" t="s">
        <v>32</v>
      </c>
      <c r="C31" s="192"/>
      <c r="D31" s="192"/>
      <c r="E31" s="192"/>
      <c r="F31" s="192"/>
      <c r="G31" s="6"/>
      <c r="H31" s="82" t="s">
        <v>182</v>
      </c>
      <c r="I31" s="56"/>
      <c r="K31" s="6"/>
      <c r="L31" s="6"/>
      <c r="M31" s="6"/>
      <c r="N31" s="6"/>
      <c r="O31" s="6"/>
      <c r="P31" s="6"/>
      <c r="Q31" s="6"/>
      <c r="R31" s="6"/>
      <c r="S31" s="6"/>
    </row>
    <row r="32" spans="1:19" ht="37.5" customHeight="1" x14ac:dyDescent="0.2">
      <c r="A32" s="4"/>
      <c r="B32" s="192" t="s">
        <v>19</v>
      </c>
      <c r="C32" s="192"/>
      <c r="D32" s="192"/>
      <c r="E32" s="192"/>
      <c r="F32" s="192"/>
      <c r="G32" s="6"/>
      <c r="H32" s="55" t="s">
        <v>183</v>
      </c>
      <c r="I32" s="56"/>
      <c r="K32" s="6"/>
      <c r="L32" s="6"/>
      <c r="M32" s="6"/>
      <c r="N32" s="6"/>
      <c r="O32" s="6"/>
      <c r="P32" s="6"/>
      <c r="Q32" s="6"/>
      <c r="R32" s="6"/>
      <c r="S32" s="6"/>
    </row>
    <row r="33" spans="1:19" ht="37.5" customHeight="1" x14ac:dyDescent="0.2">
      <c r="A33" s="4"/>
      <c r="B33" s="192" t="s">
        <v>7</v>
      </c>
      <c r="C33" s="192"/>
      <c r="D33" s="192"/>
      <c r="E33" s="192"/>
      <c r="F33" s="192"/>
      <c r="G33" s="6"/>
      <c r="H33" s="55" t="s">
        <v>184</v>
      </c>
      <c r="I33" s="56"/>
      <c r="K33" s="6"/>
      <c r="L33" s="6"/>
      <c r="M33" s="6"/>
      <c r="N33" s="6"/>
      <c r="O33" s="6"/>
      <c r="P33" s="6"/>
      <c r="Q33" s="6"/>
      <c r="R33" s="6"/>
      <c r="S33" s="6"/>
    </row>
    <row r="34" spans="1:19" ht="37.5" customHeight="1" x14ac:dyDescent="0.2">
      <c r="A34" s="4"/>
      <c r="B34" s="192" t="s">
        <v>33</v>
      </c>
      <c r="C34" s="192"/>
      <c r="D34" s="192"/>
      <c r="E34" s="192"/>
      <c r="F34" s="192"/>
      <c r="G34" s="6"/>
      <c r="H34" s="83" t="s">
        <v>355</v>
      </c>
      <c r="I34" s="56"/>
      <c r="K34" s="6"/>
      <c r="L34" s="6"/>
      <c r="M34" s="6"/>
      <c r="N34" s="6"/>
      <c r="O34" s="6"/>
      <c r="P34" s="6"/>
      <c r="Q34" s="6"/>
      <c r="R34" s="6"/>
      <c r="S34" s="6"/>
    </row>
    <row r="35" spans="1:19" ht="14" x14ac:dyDescent="0.2">
      <c r="A35" s="4"/>
      <c r="B35" s="4"/>
      <c r="C35" s="5"/>
      <c r="D35" s="6"/>
      <c r="F35" s="6"/>
      <c r="G35" s="6"/>
      <c r="H35" s="6"/>
      <c r="I35" s="6"/>
      <c r="K35" s="6"/>
      <c r="L35" s="6"/>
      <c r="M35" s="6"/>
      <c r="O35" s="6"/>
      <c r="P35" s="6"/>
      <c r="Q35" s="6"/>
      <c r="R35" s="6"/>
      <c r="S35" s="6"/>
    </row>
    <row r="36" spans="1:19" ht="15" thickBot="1" x14ac:dyDescent="0.25">
      <c r="B36" s="4"/>
      <c r="C36" s="5"/>
      <c r="D36" s="6"/>
      <c r="E36" s="6"/>
      <c r="F36" s="7"/>
      <c r="G36" s="6"/>
      <c r="H36" s="6"/>
      <c r="I36" s="6"/>
      <c r="K36" s="4"/>
      <c r="L36" s="4"/>
      <c r="M36" s="4"/>
      <c r="O36" s="4"/>
      <c r="P36" s="4"/>
    </row>
    <row r="37" spans="1:19" ht="15" x14ac:dyDescent="0.2">
      <c r="B37" s="74" t="s">
        <v>2</v>
      </c>
      <c r="C37" s="62"/>
      <c r="D37" s="62"/>
      <c r="E37" s="62"/>
      <c r="F37" s="62"/>
      <c r="G37" s="62"/>
      <c r="H37" s="62"/>
      <c r="I37" s="58"/>
    </row>
    <row r="38" spans="1:19" ht="15" x14ac:dyDescent="0.2">
      <c r="B38" s="72"/>
      <c r="C38" s="2"/>
      <c r="D38" s="2"/>
      <c r="E38" s="2"/>
      <c r="F38" s="2"/>
      <c r="G38" s="2"/>
      <c r="H38" s="2"/>
      <c r="I38" s="59"/>
    </row>
    <row r="39" spans="1:19" ht="15" x14ac:dyDescent="0.2">
      <c r="B39" s="72" t="s">
        <v>18</v>
      </c>
      <c r="C39" s="2"/>
      <c r="D39" s="2"/>
      <c r="E39" s="2"/>
      <c r="F39" s="2"/>
      <c r="G39" s="2"/>
      <c r="H39" s="2"/>
      <c r="I39" s="59"/>
    </row>
    <row r="40" spans="1:19" ht="15" x14ac:dyDescent="0.2">
      <c r="B40" s="63" t="s">
        <v>21</v>
      </c>
      <c r="C40" s="2"/>
      <c r="D40" s="2"/>
      <c r="E40" s="2"/>
      <c r="F40" s="2"/>
      <c r="G40" s="2"/>
      <c r="H40" s="2"/>
      <c r="I40" s="59"/>
    </row>
    <row r="41" spans="1:19" ht="15" x14ac:dyDescent="0.2">
      <c r="B41" s="63" t="s">
        <v>157</v>
      </c>
      <c r="C41" s="2"/>
      <c r="D41" s="2"/>
      <c r="E41" s="2"/>
      <c r="F41" s="2"/>
      <c r="G41" s="2"/>
      <c r="H41" s="2"/>
      <c r="I41" s="59"/>
    </row>
    <row r="42" spans="1:19" ht="15" x14ac:dyDescent="0.2">
      <c r="B42" s="73" t="s">
        <v>160</v>
      </c>
      <c r="C42" s="2"/>
      <c r="D42" s="2"/>
      <c r="E42" s="2"/>
      <c r="F42" s="2"/>
      <c r="G42" s="2"/>
      <c r="H42" s="2"/>
      <c r="I42" s="59"/>
    </row>
    <row r="43" spans="1:19" ht="15" x14ac:dyDescent="0.2">
      <c r="B43" s="88" t="s">
        <v>170</v>
      </c>
      <c r="C43" s="2"/>
      <c r="D43" s="2"/>
      <c r="E43" s="2"/>
      <c r="F43" s="2"/>
      <c r="G43" s="2"/>
      <c r="H43" s="2"/>
      <c r="I43" s="59"/>
    </row>
    <row r="44" spans="1:19" ht="15" x14ac:dyDescent="0.2">
      <c r="B44" s="88"/>
      <c r="C44" s="2"/>
      <c r="D44" s="2"/>
      <c r="E44" s="2"/>
      <c r="F44" s="2"/>
      <c r="G44" s="2"/>
      <c r="H44" s="2"/>
      <c r="I44" s="59"/>
    </row>
    <row r="45" spans="1:19" ht="15" x14ac:dyDescent="0.2">
      <c r="B45" s="92" t="s">
        <v>173</v>
      </c>
      <c r="C45" s="2"/>
      <c r="D45" s="2"/>
      <c r="E45" s="2"/>
      <c r="F45" s="2"/>
      <c r="G45" s="2"/>
      <c r="H45" s="2"/>
      <c r="I45" s="59"/>
    </row>
    <row r="46" spans="1:19" ht="15" customHeight="1" x14ac:dyDescent="0.15">
      <c r="B46" s="189" t="s">
        <v>172</v>
      </c>
      <c r="C46" s="190"/>
      <c r="D46" s="190"/>
      <c r="E46" s="190"/>
      <c r="F46" s="190"/>
      <c r="G46" s="190"/>
      <c r="H46" s="190"/>
      <c r="I46" s="191"/>
    </row>
    <row r="47" spans="1:19" ht="15" customHeight="1" x14ac:dyDescent="0.15">
      <c r="B47" s="189"/>
      <c r="C47" s="190"/>
      <c r="D47" s="190"/>
      <c r="E47" s="190"/>
      <c r="F47" s="190"/>
      <c r="G47" s="190"/>
      <c r="H47" s="190"/>
      <c r="I47" s="191"/>
    </row>
    <row r="48" spans="1:19" ht="15" customHeight="1" x14ac:dyDescent="0.15">
      <c r="B48" s="89"/>
      <c r="C48" s="90"/>
      <c r="D48" s="90"/>
      <c r="E48" s="90"/>
      <c r="F48" s="90"/>
      <c r="G48" s="90"/>
      <c r="H48" s="90"/>
      <c r="I48" s="91"/>
    </row>
    <row r="49" spans="2:18" ht="15" x14ac:dyDescent="0.2">
      <c r="B49" s="63" t="s">
        <v>161</v>
      </c>
      <c r="C49" s="2"/>
      <c r="D49" s="2"/>
      <c r="E49" s="2"/>
      <c r="F49" s="2"/>
      <c r="G49" s="2"/>
      <c r="H49" s="2"/>
      <c r="I49" s="59"/>
    </row>
    <row r="50" spans="2:18" ht="15" x14ac:dyDescent="0.2">
      <c r="B50" s="75" t="s">
        <v>35</v>
      </c>
      <c r="C50" s="2"/>
      <c r="D50" s="2"/>
      <c r="E50" s="2"/>
      <c r="F50" s="2"/>
      <c r="G50" s="2"/>
      <c r="H50" s="2"/>
      <c r="I50" s="59"/>
    </row>
    <row r="51" spans="2:18" ht="15" x14ac:dyDescent="0.2">
      <c r="B51" s="75"/>
      <c r="C51" s="2"/>
      <c r="D51" s="2"/>
      <c r="E51" s="2"/>
      <c r="F51" s="2"/>
      <c r="G51" s="2"/>
      <c r="H51" s="2"/>
      <c r="I51" s="59"/>
    </row>
    <row r="52" spans="2:18" ht="16" thickBot="1" x14ac:dyDescent="0.25">
      <c r="B52" s="64"/>
      <c r="C52" s="65"/>
      <c r="D52" s="65"/>
      <c r="E52" s="65"/>
      <c r="F52" s="65"/>
      <c r="G52" s="65"/>
      <c r="H52" s="65"/>
      <c r="I52" s="60"/>
    </row>
    <row r="53" spans="2:18" ht="14" x14ac:dyDescent="0.2">
      <c r="B53" s="6"/>
    </row>
    <row r="55" spans="2:18" ht="16" x14ac:dyDescent="0.2">
      <c r="B55" s="54" t="s">
        <v>158</v>
      </c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</row>
    <row r="56" spans="2:18" s="25" customFormat="1" ht="14" x14ac:dyDescent="0.2"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</row>
    <row r="57" spans="2:18" ht="14" x14ac:dyDescent="0.2"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</row>
    <row r="58" spans="2:18" ht="19" x14ac:dyDescent="0.25">
      <c r="B58" s="26" t="s">
        <v>14</v>
      </c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  <c r="P58" s="26"/>
      <c r="Q58" s="26"/>
      <c r="R58" s="26"/>
    </row>
    <row r="59" spans="2:18" ht="16" x14ac:dyDescent="0.15">
      <c r="B59" s="38"/>
      <c r="C59" s="39"/>
      <c r="D59" s="39"/>
      <c r="E59" s="39"/>
      <c r="F59" s="40"/>
      <c r="G59" s="39"/>
      <c r="H59" s="39"/>
      <c r="I59" s="41"/>
      <c r="J59" s="41"/>
      <c r="K59" s="41"/>
      <c r="L59" s="39"/>
      <c r="M59" s="39"/>
      <c r="N59" s="39"/>
      <c r="O59" s="42"/>
      <c r="P59" s="39"/>
      <c r="Q59" s="39"/>
      <c r="R59" s="42"/>
    </row>
    <row r="60" spans="2:18" ht="21" x14ac:dyDescent="0.15">
      <c r="B60" s="13" t="s">
        <v>42</v>
      </c>
      <c r="C60" s="34"/>
      <c r="D60" s="34"/>
      <c r="E60" s="34"/>
      <c r="F60" s="34"/>
      <c r="G60" s="10" t="s">
        <v>491</v>
      </c>
      <c r="H60" s="8"/>
      <c r="I60" s="37" t="s">
        <v>15</v>
      </c>
      <c r="J60" s="117">
        <v>44671</v>
      </c>
      <c r="K60" s="12"/>
      <c r="L60" s="11"/>
      <c r="M60" s="9"/>
      <c r="P60" s="39"/>
    </row>
    <row r="61" spans="2:18" ht="21" x14ac:dyDescent="0.15">
      <c r="B61" s="116" t="s">
        <v>361</v>
      </c>
      <c r="C61" s="34"/>
      <c r="D61" s="34"/>
      <c r="E61" s="34"/>
      <c r="F61" s="34"/>
      <c r="G61" s="10"/>
      <c r="H61" s="8"/>
      <c r="I61" s="37"/>
      <c r="J61" s="37"/>
      <c r="K61" s="12"/>
      <c r="L61" s="11"/>
      <c r="M61" s="9"/>
      <c r="P61" s="39"/>
    </row>
    <row r="62" spans="2:18" ht="21" x14ac:dyDescent="0.15">
      <c r="B62" s="116" t="s">
        <v>362</v>
      </c>
      <c r="C62" s="34"/>
      <c r="D62" s="34"/>
      <c r="E62" s="34"/>
      <c r="F62" s="34"/>
      <c r="G62" s="10"/>
      <c r="H62" s="8"/>
      <c r="I62" s="37"/>
      <c r="J62" s="37"/>
      <c r="K62" s="12"/>
      <c r="L62" s="11"/>
      <c r="M62" s="9"/>
      <c r="P62" s="39"/>
    </row>
    <row r="63" spans="2:18" ht="16" x14ac:dyDescent="0.15">
      <c r="B63" s="115" t="s">
        <v>363</v>
      </c>
      <c r="C63" s="9"/>
      <c r="D63" s="11"/>
      <c r="E63" s="13"/>
      <c r="F63" s="9"/>
      <c r="G63" s="11"/>
      <c r="H63" s="11"/>
      <c r="I63" s="12"/>
      <c r="J63" s="12"/>
      <c r="K63" s="12"/>
      <c r="L63" s="11"/>
      <c r="P63" s="39"/>
    </row>
    <row r="64" spans="2:18" ht="16" x14ac:dyDescent="0.15">
      <c r="B64" s="115"/>
      <c r="C64" s="9"/>
      <c r="D64" s="11"/>
      <c r="E64" s="13"/>
      <c r="F64" s="9"/>
      <c r="G64" s="11"/>
      <c r="H64" s="11"/>
      <c r="I64" s="12"/>
      <c r="J64" s="12"/>
      <c r="K64" s="12"/>
      <c r="L64" s="11"/>
      <c r="P64" s="39"/>
    </row>
    <row r="65" spans="2:18" ht="16" x14ac:dyDescent="0.15">
      <c r="B65" s="43" t="s">
        <v>43</v>
      </c>
      <c r="C65" s="9"/>
      <c r="D65" s="11"/>
      <c r="E65" s="13"/>
      <c r="F65" s="9"/>
      <c r="G65" s="11"/>
      <c r="H65" s="11"/>
      <c r="I65" s="12"/>
      <c r="J65" s="12"/>
      <c r="K65" s="12"/>
      <c r="L65" s="11"/>
      <c r="P65" s="39"/>
    </row>
    <row r="66" spans="2:18" ht="16" x14ac:dyDescent="0.15">
      <c r="B66" s="43"/>
      <c r="C66" s="9"/>
      <c r="D66" s="11"/>
      <c r="E66" s="13"/>
      <c r="F66" s="9"/>
      <c r="G66" s="11"/>
      <c r="H66" s="11"/>
      <c r="I66" s="12"/>
      <c r="J66" s="12"/>
      <c r="K66" s="12"/>
      <c r="L66" s="11"/>
      <c r="P66" s="39"/>
    </row>
    <row r="67" spans="2:18" ht="44.25" customHeight="1" x14ac:dyDescent="0.15">
      <c r="B67" s="186" t="s">
        <v>8</v>
      </c>
      <c r="C67" s="186"/>
      <c r="D67" s="186"/>
      <c r="E67" s="186"/>
      <c r="F67" s="186"/>
      <c r="G67" s="186"/>
      <c r="H67" s="186"/>
      <c r="I67" s="186"/>
      <c r="J67" s="186"/>
      <c r="K67" s="186"/>
      <c r="L67" s="15"/>
      <c r="M67" s="44" t="s">
        <v>369</v>
      </c>
      <c r="N67" s="15"/>
      <c r="P67" s="39"/>
    </row>
    <row r="68" spans="2:18" ht="18.75" customHeight="1" x14ac:dyDescent="0.15">
      <c r="B68" s="45" t="s">
        <v>9</v>
      </c>
      <c r="C68" s="45"/>
      <c r="D68" s="45"/>
      <c r="E68" s="45"/>
      <c r="F68" s="45"/>
      <c r="G68" s="45"/>
      <c r="H68" s="45"/>
      <c r="I68" s="45"/>
      <c r="J68" s="45"/>
      <c r="K68" s="45"/>
      <c r="L68" s="11"/>
      <c r="P68" s="39"/>
    </row>
    <row r="69" spans="2:18" ht="15.75" customHeight="1" x14ac:dyDescent="0.15">
      <c r="P69" s="39"/>
    </row>
    <row r="70" spans="2:18" ht="16" x14ac:dyDescent="0.15">
      <c r="B70" s="186" t="s">
        <v>10</v>
      </c>
      <c r="C70" s="186"/>
      <c r="D70" s="186"/>
      <c r="E70" s="186"/>
      <c r="F70" s="186"/>
      <c r="G70" s="186"/>
      <c r="H70" s="186"/>
      <c r="I70" s="14"/>
      <c r="K70" s="15"/>
      <c r="L70" s="16"/>
      <c r="M70" s="44" t="s">
        <v>370</v>
      </c>
      <c r="P70" s="39"/>
    </row>
    <row r="71" spans="2:18" ht="15" x14ac:dyDescent="0.15">
      <c r="B71" s="53" t="s">
        <v>16</v>
      </c>
      <c r="C71" s="53"/>
      <c r="D71" s="53"/>
      <c r="E71" s="53"/>
      <c r="F71" s="53"/>
      <c r="G71" s="53"/>
      <c r="H71" s="53"/>
      <c r="I71" s="17"/>
      <c r="K71" s="15"/>
      <c r="L71" s="16"/>
      <c r="M71" s="44"/>
      <c r="P71" s="39"/>
    </row>
    <row r="72" spans="2:18" ht="15" x14ac:dyDescent="0.15">
      <c r="B72" s="53"/>
      <c r="C72" s="53"/>
      <c r="D72" s="53"/>
      <c r="E72" s="53"/>
      <c r="F72" s="53"/>
      <c r="G72" s="53"/>
      <c r="H72" s="53"/>
      <c r="I72" s="17"/>
      <c r="K72" s="15"/>
      <c r="L72" s="16"/>
      <c r="M72" s="16"/>
      <c r="N72" s="16"/>
      <c r="O72" s="16"/>
      <c r="P72" s="16"/>
    </row>
    <row r="73" spans="2:18" ht="15" x14ac:dyDescent="0.15">
      <c r="B73" s="53"/>
      <c r="C73" s="53"/>
      <c r="D73" s="53"/>
      <c r="E73" s="53"/>
      <c r="F73" s="53"/>
      <c r="G73" s="53"/>
      <c r="H73" s="53"/>
      <c r="I73" s="17"/>
      <c r="K73" s="15"/>
      <c r="L73" s="16"/>
      <c r="M73" s="16"/>
      <c r="N73" s="16"/>
      <c r="O73" s="16"/>
      <c r="P73" s="16"/>
    </row>
    <row r="74" spans="2:18" ht="21.75" customHeight="1" x14ac:dyDescent="0.15">
      <c r="B74" s="8"/>
      <c r="C74" s="8"/>
      <c r="D74" s="8"/>
      <c r="E74" s="8"/>
      <c r="F74" s="8"/>
      <c r="G74" s="8"/>
      <c r="H74" s="8"/>
      <c r="I74" s="8"/>
      <c r="J74" s="187" t="s">
        <v>11</v>
      </c>
      <c r="K74" s="187"/>
      <c r="L74" s="187"/>
      <c r="M74" s="8"/>
      <c r="N74" s="8"/>
      <c r="P74" s="11"/>
      <c r="Q74" s="42"/>
      <c r="R74" s="39"/>
    </row>
    <row r="75" spans="2:18" ht="21.75" customHeight="1" x14ac:dyDescent="0.15">
      <c r="B75" s="8"/>
      <c r="C75" s="8"/>
      <c r="D75" s="8"/>
      <c r="E75" s="8"/>
      <c r="F75" s="8"/>
      <c r="G75" s="8"/>
      <c r="H75" s="8"/>
      <c r="I75" s="8"/>
      <c r="J75" s="188" t="s">
        <v>366</v>
      </c>
      <c r="K75" s="188"/>
      <c r="L75" s="188"/>
      <c r="M75" s="8"/>
      <c r="N75" s="8"/>
      <c r="P75" s="11"/>
      <c r="Q75" s="42"/>
      <c r="R75" s="39"/>
    </row>
    <row r="76" spans="2:18" ht="21.75" customHeight="1" x14ac:dyDescent="0.15">
      <c r="B76" s="8"/>
      <c r="C76" s="8"/>
      <c r="D76" s="8"/>
      <c r="E76" s="8"/>
      <c r="F76" s="8"/>
      <c r="G76" s="8"/>
      <c r="H76" s="8"/>
      <c r="I76" s="8"/>
      <c r="J76" s="109" t="s">
        <v>367</v>
      </c>
      <c r="K76" s="35"/>
      <c r="L76" s="35"/>
      <c r="M76" s="8"/>
      <c r="N76" s="8"/>
      <c r="P76" s="11"/>
      <c r="Q76" s="42"/>
      <c r="R76" s="39"/>
    </row>
    <row r="77" spans="2:18" ht="21.75" customHeight="1" x14ac:dyDescent="0.15">
      <c r="B77" s="8"/>
      <c r="C77" s="8"/>
      <c r="D77" s="8"/>
      <c r="E77" s="8"/>
      <c r="F77" s="8"/>
      <c r="G77" s="8"/>
      <c r="H77" s="8"/>
      <c r="I77" s="8"/>
      <c r="J77" s="36" t="s">
        <v>368</v>
      </c>
      <c r="K77" s="35"/>
      <c r="L77" s="35"/>
      <c r="M77" s="8"/>
      <c r="N77" s="8"/>
      <c r="P77" s="11"/>
      <c r="Q77" s="42"/>
      <c r="R77" s="39"/>
    </row>
  </sheetData>
  <sheetProtection selectLockedCells="1" selectUnlockedCells="1"/>
  <mergeCells count="16">
    <mergeCell ref="B34:F34"/>
    <mergeCell ref="D2:O4"/>
    <mergeCell ref="D6:O6"/>
    <mergeCell ref="P3:P4"/>
    <mergeCell ref="H28:I28"/>
    <mergeCell ref="B22:I23"/>
    <mergeCell ref="B28:F28"/>
    <mergeCell ref="B30:F30"/>
    <mergeCell ref="B31:F31"/>
    <mergeCell ref="B32:F32"/>
    <mergeCell ref="B33:F33"/>
    <mergeCell ref="B67:K67"/>
    <mergeCell ref="B70:H70"/>
    <mergeCell ref="J74:L74"/>
    <mergeCell ref="J75:L75"/>
    <mergeCell ref="B46:I47"/>
  </mergeCells>
  <dataValidations count="6">
    <dataValidation type="list" allowBlank="1" showInputMessage="1" showErrorMessage="1" sqref="H32" xr:uid="{00000000-0002-0000-0000-000000000000}">
      <formula1>"…, Oui, Non, Uniquement certains échantillons (préciser lesquels)"</formula1>
    </dataValidation>
    <dataValidation type="list" allowBlank="1" showInputMessage="1" showErrorMessage="1" sqref="H33" xr:uid="{00000000-0002-0000-0000-000001000000}">
      <formula1>"…, H2O, TE, Autre (précisez)"</formula1>
    </dataValidation>
    <dataValidation type="list" allowBlank="1" showInputMessage="1" showErrorMessage="1" sqref="H30" xr:uid="{00000000-0002-0000-0000-000002000000}">
      <formula1>"…, Homme, Souris, Rat, Chien, Autre"</formula1>
    </dataValidation>
    <dataValidation type="list" allowBlank="1" showInputMessage="1" showErrorMessage="1" sqref="I14:I15" xr:uid="{00000000-0002-0000-0000-000003000000}">
      <formula1>"…, 8x60k, 4x44k, 24, 48, 96, 4x2k, 12k, 90k"</formula1>
    </dataValidation>
    <dataValidation type="list" allowBlank="1" showInputMessage="1" showErrorMessage="1" sqref="D15:D16" xr:uid="{00000000-0002-0000-0000-000004000000}">
      <formula1>"…, Agilent, Affymetrix (Gene Titan), CustomArray"</formula1>
    </dataValidation>
    <dataValidation type="list" allowBlank="1" showInputMessage="1" showErrorMessage="1" sqref="M70 M67" xr:uid="{00000000-0002-0000-0000-000005000000}">
      <formula1>"… , oui, non"</formula1>
    </dataValidation>
  </dataValidations>
  <hyperlinks>
    <hyperlink ref="J77" r:id="rId1" xr:uid="{00000000-0004-0000-0000-000000000000}"/>
  </hyperlinks>
  <pageMargins left="0.39370078740157483" right="0.19685039370078741" top="0.86458333333333337" bottom="0.70866141732283472" header="0.31496062992125984" footer="0.31496062992125984"/>
  <pageSetup paperSize="9" firstPageNumber="0" orientation="landscape" horizontalDpi="300" verticalDpi="300" r:id="rId2"/>
  <headerFooter alignWithMargins="0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H105"/>
  <sheetViews>
    <sheetView showGridLines="0" tabSelected="1" zoomScale="125" workbookViewId="0">
      <selection activeCell="Q63" sqref="Q63"/>
    </sheetView>
  </sheetViews>
  <sheetFormatPr baseColWidth="10" defaultRowHeight="13" x14ac:dyDescent="0.15"/>
  <cols>
    <col min="4" max="4" width="12" bestFit="1" customWidth="1"/>
    <col min="13" max="13" width="19" customWidth="1"/>
    <col min="14" max="14" width="16.5" customWidth="1"/>
    <col min="17" max="17" width="22.83203125" customWidth="1"/>
    <col min="18" max="18" width="19.5" customWidth="1"/>
    <col min="24" max="24" width="16.5" customWidth="1"/>
    <col min="25" max="25" width="18.1640625" customWidth="1"/>
    <col min="27" max="27" width="12.5" customWidth="1"/>
  </cols>
  <sheetData>
    <row r="1" spans="1:34" ht="19" x14ac:dyDescent="0.15">
      <c r="A1" s="77"/>
      <c r="B1" s="77"/>
      <c r="C1" s="78" t="s">
        <v>59</v>
      </c>
      <c r="D1" s="77"/>
      <c r="E1" s="77"/>
      <c r="F1" s="77"/>
      <c r="G1" s="77"/>
      <c r="H1" s="77"/>
      <c r="I1" s="77"/>
      <c r="J1" s="77"/>
      <c r="K1" s="77"/>
      <c r="L1" s="77"/>
      <c r="M1" s="77"/>
      <c r="N1" s="77"/>
      <c r="O1" s="77"/>
      <c r="P1" s="77"/>
      <c r="Q1" s="77"/>
      <c r="R1" s="77"/>
      <c r="S1" s="77"/>
      <c r="T1" s="77"/>
      <c r="U1" s="77"/>
      <c r="V1" s="77"/>
      <c r="W1" s="77"/>
      <c r="X1" s="77"/>
      <c r="Y1" s="77"/>
      <c r="Z1" s="77"/>
      <c r="AA1" s="77"/>
      <c r="AB1" s="77"/>
      <c r="AC1" s="77"/>
      <c r="AD1" s="77"/>
      <c r="AE1" s="77"/>
      <c r="AF1" s="77"/>
      <c r="AG1" s="77"/>
    </row>
    <row r="2" spans="1:34" ht="14" x14ac:dyDescent="0.15">
      <c r="A2" s="77"/>
      <c r="B2" s="77"/>
      <c r="C2" s="77"/>
      <c r="D2" s="77"/>
      <c r="E2" s="77"/>
      <c r="F2" s="77"/>
      <c r="G2" s="77"/>
      <c r="H2" s="77"/>
      <c r="I2" s="77"/>
      <c r="J2" s="77"/>
      <c r="K2" s="77"/>
      <c r="L2" s="77"/>
      <c r="M2" s="77"/>
      <c r="N2" s="77"/>
      <c r="O2" s="77"/>
      <c r="P2" s="77"/>
      <c r="Q2" s="77"/>
      <c r="R2" s="77"/>
      <c r="S2" s="77"/>
      <c r="T2" s="94"/>
      <c r="U2" s="77"/>
      <c r="V2" s="77"/>
      <c r="W2" s="77"/>
      <c r="X2" s="77"/>
      <c r="Y2" s="77"/>
      <c r="Z2" s="77"/>
      <c r="AA2" s="77"/>
      <c r="AB2" s="77"/>
      <c r="AC2" s="77"/>
      <c r="AD2" s="77"/>
      <c r="AE2" s="77"/>
      <c r="AF2" s="77"/>
      <c r="AG2" s="77"/>
    </row>
    <row r="3" spans="1:34" ht="14" x14ac:dyDescent="0.15">
      <c r="A3" s="77"/>
      <c r="B3" s="77"/>
      <c r="C3" s="77"/>
      <c r="D3" s="77"/>
      <c r="E3" s="77"/>
      <c r="F3" s="77"/>
      <c r="G3" s="77"/>
      <c r="H3" s="77"/>
      <c r="I3" s="77"/>
      <c r="J3" s="77"/>
      <c r="K3" s="77"/>
      <c r="L3" s="77"/>
      <c r="M3" s="77"/>
      <c r="N3" s="77"/>
      <c r="O3" s="77"/>
      <c r="P3" s="77"/>
      <c r="Q3" s="77"/>
      <c r="R3" s="77"/>
      <c r="S3" s="77"/>
      <c r="T3" s="77"/>
      <c r="U3" s="77"/>
      <c r="V3" s="77"/>
      <c r="W3" s="77"/>
      <c r="X3" s="77"/>
      <c r="Y3" s="77"/>
      <c r="Z3" s="77"/>
      <c r="AA3" s="77"/>
      <c r="AB3" s="77"/>
      <c r="AC3" s="77"/>
      <c r="AD3" s="77"/>
      <c r="AE3" s="77"/>
      <c r="AF3" s="77"/>
      <c r="AG3" s="77"/>
    </row>
    <row r="4" spans="1:34" ht="19" x14ac:dyDescent="0.15">
      <c r="A4" s="80" t="s">
        <v>27</v>
      </c>
      <c r="B4" s="80"/>
      <c r="C4" s="77"/>
      <c r="D4" s="77"/>
      <c r="E4" s="77"/>
      <c r="F4" s="77"/>
      <c r="G4" s="77"/>
      <c r="H4" s="77"/>
      <c r="I4" s="77"/>
      <c r="J4" s="77"/>
      <c r="K4" s="77"/>
      <c r="L4" s="77"/>
      <c r="M4" s="77"/>
      <c r="N4" s="77"/>
      <c r="O4" s="77"/>
      <c r="P4" s="77"/>
      <c r="Q4" s="77"/>
      <c r="R4" s="77"/>
      <c r="S4" s="77"/>
      <c r="T4" s="77"/>
      <c r="U4" s="77"/>
      <c r="V4" s="77"/>
      <c r="W4" s="77"/>
      <c r="X4" s="77"/>
      <c r="Y4" s="77"/>
      <c r="Z4" s="77"/>
      <c r="AA4" s="77"/>
      <c r="AB4" s="77"/>
      <c r="AC4" s="77"/>
      <c r="AD4" s="77"/>
      <c r="AE4" s="77"/>
      <c r="AF4" s="77"/>
      <c r="AG4" s="77"/>
    </row>
    <row r="5" spans="1:34" ht="30" x14ac:dyDescent="0.15">
      <c r="A5" s="77"/>
      <c r="B5" s="205" t="s">
        <v>22</v>
      </c>
      <c r="C5" s="206"/>
      <c r="D5" s="206"/>
      <c r="E5" s="206"/>
      <c r="F5" s="207"/>
      <c r="G5" s="205" t="s">
        <v>3</v>
      </c>
      <c r="H5" s="206"/>
      <c r="I5" s="207"/>
      <c r="J5" s="79" t="s">
        <v>30</v>
      </c>
      <c r="K5" s="205" t="s">
        <v>26</v>
      </c>
      <c r="L5" s="206"/>
      <c r="M5" s="206"/>
      <c r="N5" s="206"/>
      <c r="O5" s="206"/>
      <c r="P5" s="207"/>
      <c r="Q5" s="210" t="s">
        <v>364</v>
      </c>
      <c r="R5" s="210" t="s">
        <v>365</v>
      </c>
      <c r="S5" s="208" t="s">
        <v>39</v>
      </c>
      <c r="T5" s="203" t="s">
        <v>167</v>
      </c>
      <c r="U5" s="212" t="s">
        <v>371</v>
      </c>
      <c r="V5" s="213"/>
      <c r="W5" s="212" t="s">
        <v>372</v>
      </c>
      <c r="X5" s="213"/>
      <c r="Y5" s="214" t="s">
        <v>38</v>
      </c>
      <c r="Z5" s="175" t="s">
        <v>156</v>
      </c>
      <c r="AA5" s="175" t="s">
        <v>177</v>
      </c>
      <c r="AB5" s="216" t="s">
        <v>44</v>
      </c>
      <c r="AC5" s="216"/>
      <c r="AD5" s="217" t="s">
        <v>41</v>
      </c>
      <c r="AE5" s="108" t="s">
        <v>45</v>
      </c>
      <c r="AF5" s="200" t="s">
        <v>37</v>
      </c>
      <c r="AG5" s="201"/>
      <c r="AH5" s="202"/>
    </row>
    <row r="6" spans="1:34" ht="60" x14ac:dyDescent="0.15">
      <c r="A6" s="77" t="s">
        <v>356</v>
      </c>
      <c r="B6" s="81" t="s">
        <v>5</v>
      </c>
      <c r="C6" s="81" t="s">
        <v>57</v>
      </c>
      <c r="D6" s="81" t="s">
        <v>188</v>
      </c>
      <c r="E6" s="81" t="s">
        <v>241</v>
      </c>
      <c r="F6" s="81" t="s">
        <v>242</v>
      </c>
      <c r="G6" s="81" t="s">
        <v>6</v>
      </c>
      <c r="H6" s="81" t="s">
        <v>28</v>
      </c>
      <c r="I6" s="81" t="s">
        <v>29</v>
      </c>
      <c r="J6" s="81" t="s">
        <v>13</v>
      </c>
      <c r="K6" s="112" t="s">
        <v>23</v>
      </c>
      <c r="L6" s="112" t="s">
        <v>316</v>
      </c>
      <c r="M6" s="107" t="s">
        <v>354</v>
      </c>
      <c r="N6" s="113" t="s">
        <v>357</v>
      </c>
      <c r="O6" s="110" t="s">
        <v>350</v>
      </c>
      <c r="P6" s="107" t="s">
        <v>359</v>
      </c>
      <c r="Q6" s="211"/>
      <c r="R6" s="211"/>
      <c r="S6" s="209"/>
      <c r="T6" s="204"/>
      <c r="U6" s="106" t="s">
        <v>24</v>
      </c>
      <c r="V6" s="106" t="s">
        <v>25</v>
      </c>
      <c r="W6" s="106" t="s">
        <v>24</v>
      </c>
      <c r="X6" s="106" t="s">
        <v>25</v>
      </c>
      <c r="Y6" s="215"/>
      <c r="Z6" s="106" t="s">
        <v>40</v>
      </c>
      <c r="AA6" s="107" t="s">
        <v>168</v>
      </c>
      <c r="AB6" s="107" t="s">
        <v>494</v>
      </c>
      <c r="AC6" s="107" t="s">
        <v>495</v>
      </c>
      <c r="AD6" s="218"/>
      <c r="AE6" s="107" t="s">
        <v>169</v>
      </c>
      <c r="AF6" s="185" t="s">
        <v>497</v>
      </c>
      <c r="AG6" s="107" t="s">
        <v>168</v>
      </c>
      <c r="AH6" s="84" t="s">
        <v>498</v>
      </c>
    </row>
    <row r="7" spans="1:34" ht="14" x14ac:dyDescent="0.15">
      <c r="A7" s="76">
        <v>1</v>
      </c>
      <c r="B7" s="76" t="s">
        <v>185</v>
      </c>
      <c r="C7" s="76" t="s">
        <v>181</v>
      </c>
      <c r="D7" s="76" t="s">
        <v>243</v>
      </c>
      <c r="E7" s="76" t="s">
        <v>247</v>
      </c>
      <c r="F7" s="96">
        <v>44382</v>
      </c>
      <c r="G7" s="98">
        <v>232.911</v>
      </c>
      <c r="H7" s="97">
        <v>2.1080000000000001</v>
      </c>
      <c r="I7" s="97">
        <v>2.0710000000000002</v>
      </c>
      <c r="J7" s="76">
        <v>50</v>
      </c>
      <c r="K7" s="76">
        <v>9.6</v>
      </c>
      <c r="L7" s="76">
        <v>422</v>
      </c>
      <c r="M7" s="76"/>
      <c r="N7" s="85"/>
      <c r="O7" s="104">
        <f>G7/L7</f>
        <v>0.55192180094786725</v>
      </c>
      <c r="P7" s="104">
        <v>9.9</v>
      </c>
      <c r="Q7" s="104" t="str">
        <f>A7&amp;"_"&amp;B7</f>
        <v>1_MOPC-1-C</v>
      </c>
      <c r="R7" s="104" t="s">
        <v>386</v>
      </c>
      <c r="S7" s="104"/>
      <c r="T7" s="76" t="s">
        <v>137</v>
      </c>
      <c r="U7" s="76">
        <v>2</v>
      </c>
      <c r="V7" s="97">
        <f>(G7*U7/10)-U7</f>
        <v>44.5822</v>
      </c>
      <c r="W7" s="76">
        <v>4</v>
      </c>
      <c r="X7" s="76">
        <v>12</v>
      </c>
      <c r="Y7" s="76" t="s">
        <v>492</v>
      </c>
      <c r="Z7" s="184" t="s">
        <v>493</v>
      </c>
      <c r="AA7" s="76">
        <v>102</v>
      </c>
      <c r="AB7" s="97">
        <f>200/AA7</f>
        <v>1.9607843137254901</v>
      </c>
      <c r="AC7" s="97">
        <f>30-AB7</f>
        <v>28.03921568627451</v>
      </c>
      <c r="AD7" s="76" t="s">
        <v>496</v>
      </c>
      <c r="AE7" s="76">
        <v>498</v>
      </c>
      <c r="AF7" s="96">
        <v>44698</v>
      </c>
      <c r="AG7" s="76">
        <v>25.8</v>
      </c>
      <c r="AH7" s="97">
        <f>(AG7/(AE7*660))*10^6</f>
        <v>78.495801387367649</v>
      </c>
    </row>
    <row r="8" spans="1:34" ht="14" x14ac:dyDescent="0.15">
      <c r="A8" s="125">
        <v>2</v>
      </c>
      <c r="B8" s="125" t="s">
        <v>186</v>
      </c>
      <c r="C8" s="125" t="s">
        <v>181</v>
      </c>
      <c r="D8" s="125" t="s">
        <v>243</v>
      </c>
      <c r="E8" s="125" t="s">
        <v>248</v>
      </c>
      <c r="F8" s="127">
        <v>44382</v>
      </c>
      <c r="G8" s="128">
        <v>234.81800000000001</v>
      </c>
      <c r="H8" s="129">
        <v>2.117</v>
      </c>
      <c r="I8" s="129">
        <v>1.502</v>
      </c>
      <c r="J8" s="125">
        <v>50</v>
      </c>
      <c r="K8" s="125">
        <v>9.6999999999999993</v>
      </c>
      <c r="L8" s="125">
        <v>416</v>
      </c>
      <c r="M8" s="125"/>
      <c r="N8" s="130" t="s">
        <v>358</v>
      </c>
      <c r="O8" s="131">
        <f t="shared" ref="O8:O63" si="0">G8/L8</f>
        <v>0.56446634615384617</v>
      </c>
      <c r="P8" s="131"/>
      <c r="Q8" s="131" t="str">
        <f t="shared" ref="Q8:Q71" si="1">A8&amp;"_"&amp;B8</f>
        <v>2_MOPC-1-4H</v>
      </c>
      <c r="R8" s="131" t="s">
        <v>374</v>
      </c>
      <c r="S8" s="131"/>
      <c r="T8" s="125" t="s">
        <v>94</v>
      </c>
      <c r="U8" s="125">
        <v>2</v>
      </c>
      <c r="V8" s="129">
        <f t="shared" ref="V8:V71" si="2">(G8*U8/10)-U8</f>
        <v>44.9636</v>
      </c>
      <c r="W8" s="125">
        <v>4</v>
      </c>
      <c r="X8" s="125">
        <v>12</v>
      </c>
      <c r="Y8" s="76" t="s">
        <v>499</v>
      </c>
      <c r="Z8" s="76"/>
      <c r="AA8" s="76"/>
      <c r="AB8" s="76"/>
      <c r="AC8" s="76"/>
      <c r="AD8" s="76"/>
      <c r="AE8" s="76"/>
      <c r="AF8" s="76"/>
      <c r="AG8" s="76"/>
      <c r="AH8" s="76"/>
    </row>
    <row r="9" spans="1:34" ht="14" x14ac:dyDescent="0.15">
      <c r="A9" s="76">
        <v>4</v>
      </c>
      <c r="B9" s="76" t="s">
        <v>187</v>
      </c>
      <c r="C9" s="76" t="s">
        <v>181</v>
      </c>
      <c r="D9" s="76" t="s">
        <v>243</v>
      </c>
      <c r="E9" s="76" t="s">
        <v>250</v>
      </c>
      <c r="F9" s="96">
        <v>44382</v>
      </c>
      <c r="G9" s="100">
        <v>12.009</v>
      </c>
      <c r="H9" s="97">
        <v>1.718</v>
      </c>
      <c r="I9" s="97">
        <v>1.7390000000000001</v>
      </c>
      <c r="J9" s="76">
        <v>40</v>
      </c>
      <c r="K9" s="76">
        <v>8.1</v>
      </c>
      <c r="L9" s="76">
        <v>24</v>
      </c>
      <c r="M9" s="76"/>
      <c r="N9" s="85"/>
      <c r="O9" s="104">
        <f t="shared" si="0"/>
        <v>0.50037500000000001</v>
      </c>
      <c r="P9" s="104"/>
      <c r="Q9" s="104" t="str">
        <f t="shared" si="1"/>
        <v>4_MOPC-1-72H</v>
      </c>
      <c r="R9" s="104" t="s">
        <v>390</v>
      </c>
      <c r="S9" s="104"/>
      <c r="T9" s="76" t="s">
        <v>139</v>
      </c>
      <c r="U9" s="118">
        <v>6</v>
      </c>
      <c r="V9" s="97">
        <f t="shared" si="2"/>
        <v>1.2054</v>
      </c>
      <c r="W9" s="76">
        <v>4</v>
      </c>
      <c r="X9" s="76">
        <v>12</v>
      </c>
      <c r="Y9" s="76"/>
      <c r="Z9" s="76"/>
      <c r="AA9" s="76"/>
      <c r="AB9" s="76"/>
      <c r="AC9" s="76"/>
      <c r="AD9" s="76"/>
      <c r="AE9" s="76"/>
      <c r="AF9" s="76"/>
      <c r="AG9" s="76"/>
      <c r="AH9" s="76"/>
    </row>
    <row r="10" spans="1:34" ht="14" x14ac:dyDescent="0.15">
      <c r="A10" s="76">
        <v>5</v>
      </c>
      <c r="B10" s="76" t="s">
        <v>189</v>
      </c>
      <c r="C10" s="76" t="s">
        <v>181</v>
      </c>
      <c r="D10" s="76" t="s">
        <v>244</v>
      </c>
      <c r="E10" s="76" t="s">
        <v>247</v>
      </c>
      <c r="F10" s="96">
        <v>44382</v>
      </c>
      <c r="G10" s="98">
        <v>265.06799999999998</v>
      </c>
      <c r="H10" s="97">
        <v>2.0870000000000002</v>
      </c>
      <c r="I10" s="97">
        <v>2.4870000000000001</v>
      </c>
      <c r="J10" s="76">
        <v>50</v>
      </c>
      <c r="K10" s="76">
        <v>9.8000000000000007</v>
      </c>
      <c r="L10" s="76">
        <v>469</v>
      </c>
      <c r="M10" s="76"/>
      <c r="N10" s="85"/>
      <c r="O10" s="104">
        <f t="shared" si="0"/>
        <v>0.56517697228144981</v>
      </c>
      <c r="P10" s="104"/>
      <c r="Q10" s="104" t="str">
        <f t="shared" si="1"/>
        <v>5_4T1-1-C</v>
      </c>
      <c r="R10" s="104" t="s">
        <v>500</v>
      </c>
      <c r="S10" s="104"/>
      <c r="T10" s="76" t="s">
        <v>92</v>
      </c>
      <c r="U10" s="76">
        <v>2</v>
      </c>
      <c r="V10" s="97">
        <f t="shared" si="2"/>
        <v>51.013599999999997</v>
      </c>
      <c r="W10" s="76">
        <v>4</v>
      </c>
      <c r="X10" s="76">
        <v>12</v>
      </c>
      <c r="Y10" s="76"/>
      <c r="Z10" s="76"/>
      <c r="AA10" s="76"/>
      <c r="AB10" s="76"/>
      <c r="AC10" s="76"/>
      <c r="AD10" s="76"/>
      <c r="AE10" s="76"/>
      <c r="AF10" s="76"/>
      <c r="AG10" s="76"/>
      <c r="AH10" s="76"/>
    </row>
    <row r="11" spans="1:34" ht="14" x14ac:dyDescent="0.15">
      <c r="A11" s="76">
        <v>6</v>
      </c>
      <c r="B11" s="76" t="s">
        <v>190</v>
      </c>
      <c r="C11" s="76" t="s">
        <v>181</v>
      </c>
      <c r="D11" s="76" t="s">
        <v>244</v>
      </c>
      <c r="E11" s="76" t="s">
        <v>248</v>
      </c>
      <c r="F11" s="96">
        <v>44382</v>
      </c>
      <c r="G11" s="98">
        <v>352.13799999999998</v>
      </c>
      <c r="H11" s="97">
        <v>2.1219999999999999</v>
      </c>
      <c r="I11" s="97">
        <v>2.194</v>
      </c>
      <c r="J11" s="76">
        <v>50</v>
      </c>
      <c r="K11" s="76">
        <v>9.6</v>
      </c>
      <c r="L11" s="76">
        <v>609</v>
      </c>
      <c r="M11" s="76"/>
      <c r="N11" s="85"/>
      <c r="O11" s="104">
        <f t="shared" si="0"/>
        <v>0.57822331691297202</v>
      </c>
      <c r="P11" s="104"/>
      <c r="Q11" s="104" t="str">
        <f t="shared" si="1"/>
        <v>6_4T1-1-4H</v>
      </c>
      <c r="R11" s="104" t="s">
        <v>501</v>
      </c>
      <c r="S11" s="104"/>
      <c r="T11" s="76" t="s">
        <v>116</v>
      </c>
      <c r="U11" s="76">
        <v>2</v>
      </c>
      <c r="V11" s="97">
        <f t="shared" si="2"/>
        <v>68.427599999999998</v>
      </c>
      <c r="W11" s="76">
        <v>4</v>
      </c>
      <c r="X11" s="76">
        <v>12</v>
      </c>
      <c r="Y11" s="76"/>
      <c r="Z11" s="76"/>
      <c r="AA11" s="76"/>
      <c r="AB11" s="76"/>
      <c r="AC11" s="76"/>
      <c r="AD11" s="76"/>
      <c r="AE11" s="76"/>
      <c r="AF11" s="76"/>
      <c r="AG11" s="76"/>
      <c r="AH11" s="76"/>
    </row>
    <row r="12" spans="1:34" ht="14" x14ac:dyDescent="0.15">
      <c r="A12" s="76">
        <v>7</v>
      </c>
      <c r="B12" s="76" t="s">
        <v>191</v>
      </c>
      <c r="C12" s="76" t="s">
        <v>181</v>
      </c>
      <c r="D12" s="76" t="s">
        <v>244</v>
      </c>
      <c r="E12" s="76" t="s">
        <v>249</v>
      </c>
      <c r="F12" s="96">
        <v>44382</v>
      </c>
      <c r="G12" s="98">
        <v>35.145000000000003</v>
      </c>
      <c r="H12" s="97">
        <v>2.0720000000000001</v>
      </c>
      <c r="I12" s="105">
        <v>7.4290000000000003</v>
      </c>
      <c r="J12" s="76">
        <v>50</v>
      </c>
      <c r="K12" s="76">
        <v>9.6999999999999993</v>
      </c>
      <c r="L12" s="76">
        <v>119</v>
      </c>
      <c r="M12" s="76" t="s">
        <v>353</v>
      </c>
      <c r="N12" s="85"/>
      <c r="O12" s="104">
        <f t="shared" si="0"/>
        <v>0.29533613445378154</v>
      </c>
      <c r="P12" s="104">
        <v>9.9</v>
      </c>
      <c r="Q12" s="104" t="str">
        <f t="shared" si="1"/>
        <v>7_4T1-1-24H</v>
      </c>
      <c r="R12" s="104" t="s">
        <v>502</v>
      </c>
      <c r="S12" s="104"/>
      <c r="T12" s="76" t="s">
        <v>77</v>
      </c>
      <c r="U12" s="76">
        <v>2</v>
      </c>
      <c r="V12" s="97">
        <f t="shared" si="2"/>
        <v>5.0290000000000008</v>
      </c>
      <c r="W12" s="76">
        <v>4</v>
      </c>
      <c r="X12" s="76">
        <v>12</v>
      </c>
      <c r="Y12" s="76"/>
      <c r="Z12" s="76"/>
      <c r="AA12" s="76"/>
      <c r="AB12" s="76"/>
      <c r="AC12" s="76"/>
      <c r="AD12" s="76"/>
      <c r="AE12" s="76"/>
      <c r="AF12" s="76"/>
      <c r="AG12" s="76"/>
      <c r="AH12" s="76"/>
    </row>
    <row r="13" spans="1:34" ht="14" x14ac:dyDescent="0.15">
      <c r="A13" s="125">
        <v>8</v>
      </c>
      <c r="B13" s="132" t="s">
        <v>192</v>
      </c>
      <c r="C13" s="125" t="s">
        <v>181</v>
      </c>
      <c r="D13" s="125" t="s">
        <v>244</v>
      </c>
      <c r="E13" s="125" t="s">
        <v>250</v>
      </c>
      <c r="F13" s="127">
        <v>44382</v>
      </c>
      <c r="G13" s="128">
        <v>183.24</v>
      </c>
      <c r="H13" s="129">
        <v>2.0790000000000002</v>
      </c>
      <c r="I13" s="129">
        <v>2.5579999999999998</v>
      </c>
      <c r="J13" s="125">
        <v>50</v>
      </c>
      <c r="K13" s="125">
        <v>9.1999999999999993</v>
      </c>
      <c r="L13" s="125">
        <v>437</v>
      </c>
      <c r="M13" s="125"/>
      <c r="N13" s="130" t="s">
        <v>358</v>
      </c>
      <c r="O13" s="131">
        <f t="shared" si="0"/>
        <v>0.41931350114416477</v>
      </c>
      <c r="P13" s="131"/>
      <c r="Q13" s="131" t="str">
        <f t="shared" si="1"/>
        <v>8_4T1-1-72H</v>
      </c>
      <c r="R13" s="131" t="s">
        <v>503</v>
      </c>
      <c r="S13" s="131"/>
      <c r="T13" s="125" t="s">
        <v>115</v>
      </c>
      <c r="U13" s="125">
        <v>2</v>
      </c>
      <c r="V13" s="129">
        <f t="shared" si="2"/>
        <v>34.648000000000003</v>
      </c>
      <c r="W13" s="125">
        <v>4</v>
      </c>
      <c r="X13" s="125">
        <v>12</v>
      </c>
      <c r="Y13" s="76"/>
      <c r="Z13" s="76"/>
      <c r="AA13" s="76"/>
      <c r="AB13" s="76"/>
      <c r="AC13" s="76"/>
      <c r="AD13" s="76"/>
      <c r="AE13" s="76"/>
      <c r="AF13" s="76"/>
      <c r="AG13" s="76"/>
      <c r="AH13" s="76"/>
    </row>
    <row r="14" spans="1:34" ht="14" x14ac:dyDescent="0.15">
      <c r="A14" s="76">
        <v>9</v>
      </c>
      <c r="B14" s="76" t="s">
        <v>193</v>
      </c>
      <c r="C14" s="76" t="s">
        <v>181</v>
      </c>
      <c r="D14" s="76" t="s">
        <v>245</v>
      </c>
      <c r="E14" s="76" t="s">
        <v>247</v>
      </c>
      <c r="F14" s="96">
        <v>44382</v>
      </c>
      <c r="G14" s="98">
        <v>54.371000000000002</v>
      </c>
      <c r="H14" s="97">
        <v>2.0659999999999998</v>
      </c>
      <c r="I14" s="97">
        <v>1.98</v>
      </c>
      <c r="J14" s="76">
        <v>50</v>
      </c>
      <c r="K14" s="76">
        <v>9.8000000000000007</v>
      </c>
      <c r="L14" s="76">
        <v>135</v>
      </c>
      <c r="M14" s="102"/>
      <c r="N14" s="111"/>
      <c r="O14" s="104">
        <f t="shared" si="0"/>
        <v>0.40274814814814819</v>
      </c>
      <c r="P14" s="104"/>
      <c r="Q14" s="104" t="str">
        <f t="shared" si="1"/>
        <v>9_MC38-1-C</v>
      </c>
      <c r="R14" s="104" t="s">
        <v>399</v>
      </c>
      <c r="S14" s="104"/>
      <c r="T14" s="76" t="s">
        <v>89</v>
      </c>
      <c r="U14" s="76">
        <v>2</v>
      </c>
      <c r="V14" s="97">
        <f t="shared" si="2"/>
        <v>8.8742000000000001</v>
      </c>
      <c r="W14" s="76">
        <v>4</v>
      </c>
      <c r="X14" s="76">
        <v>12</v>
      </c>
      <c r="Y14" s="102"/>
      <c r="Z14" s="102"/>
      <c r="AA14" s="102"/>
      <c r="AB14" s="102"/>
      <c r="AC14" s="102"/>
      <c r="AD14" s="102"/>
      <c r="AE14" s="102"/>
      <c r="AF14" s="102"/>
      <c r="AG14" s="102"/>
      <c r="AH14" s="76"/>
    </row>
    <row r="15" spans="1:34" ht="14" x14ac:dyDescent="0.15">
      <c r="A15" s="76">
        <v>10</v>
      </c>
      <c r="B15" s="76" t="s">
        <v>194</v>
      </c>
      <c r="C15" s="76" t="s">
        <v>181</v>
      </c>
      <c r="D15" s="76" t="s">
        <v>245</v>
      </c>
      <c r="E15" s="76" t="s">
        <v>248</v>
      </c>
      <c r="F15" s="96">
        <v>44382</v>
      </c>
      <c r="G15" s="98">
        <v>442.03199999999998</v>
      </c>
      <c r="H15" s="97">
        <v>2.129</v>
      </c>
      <c r="I15" s="97">
        <v>2.3420000000000001</v>
      </c>
      <c r="J15" s="76">
        <v>50</v>
      </c>
      <c r="K15" s="76">
        <v>9.6999999999999993</v>
      </c>
      <c r="L15" s="76">
        <v>907</v>
      </c>
      <c r="M15" s="102"/>
      <c r="N15" s="111"/>
      <c r="O15" s="104">
        <f t="shared" si="0"/>
        <v>0.48735611907386989</v>
      </c>
      <c r="P15" s="104"/>
      <c r="Q15" s="104" t="str">
        <f t="shared" si="1"/>
        <v>10_MC38-1-4H</v>
      </c>
      <c r="R15" s="104" t="s">
        <v>401</v>
      </c>
      <c r="S15" s="104"/>
      <c r="T15" s="76" t="s">
        <v>82</v>
      </c>
      <c r="U15" s="76">
        <v>2</v>
      </c>
      <c r="V15" s="97">
        <f t="shared" si="2"/>
        <v>86.406399999999991</v>
      </c>
      <c r="W15" s="76">
        <v>4</v>
      </c>
      <c r="X15" s="76">
        <v>12</v>
      </c>
      <c r="Y15" s="102"/>
      <c r="Z15" s="102"/>
      <c r="AA15" s="102"/>
      <c r="AB15" s="102"/>
      <c r="AC15" s="102"/>
      <c r="AD15" s="102"/>
      <c r="AE15" s="102"/>
      <c r="AF15" s="102"/>
      <c r="AG15" s="102"/>
      <c r="AH15" s="76"/>
    </row>
    <row r="16" spans="1:34" ht="14" x14ac:dyDescent="0.15">
      <c r="A16" s="76">
        <v>11</v>
      </c>
      <c r="B16" s="76" t="s">
        <v>195</v>
      </c>
      <c r="C16" s="76" t="s">
        <v>181</v>
      </c>
      <c r="D16" s="76" t="s">
        <v>245</v>
      </c>
      <c r="E16" s="76" t="s">
        <v>249</v>
      </c>
      <c r="F16" s="96">
        <v>44382</v>
      </c>
      <c r="G16" s="98">
        <v>129.453</v>
      </c>
      <c r="H16" s="97">
        <v>2.0939999999999999</v>
      </c>
      <c r="I16" s="97">
        <v>2.7480000000000002</v>
      </c>
      <c r="J16" s="76">
        <v>50</v>
      </c>
      <c r="K16" s="101" t="s">
        <v>261</v>
      </c>
      <c r="L16" s="76">
        <v>297</v>
      </c>
      <c r="M16" s="76" t="s">
        <v>352</v>
      </c>
      <c r="N16" s="85"/>
      <c r="O16" s="104">
        <f t="shared" si="0"/>
        <v>0.43586868686868691</v>
      </c>
      <c r="P16" s="104" t="s">
        <v>261</v>
      </c>
      <c r="Q16" s="104" t="str">
        <f t="shared" si="1"/>
        <v>11_MC38-1-24H</v>
      </c>
      <c r="R16" s="104" t="s">
        <v>380</v>
      </c>
      <c r="S16" s="104"/>
      <c r="T16" s="76" t="s">
        <v>130</v>
      </c>
      <c r="U16" s="76">
        <v>2</v>
      </c>
      <c r="V16" s="97">
        <f t="shared" si="2"/>
        <v>23.890599999999999</v>
      </c>
      <c r="W16" s="76">
        <v>4</v>
      </c>
      <c r="X16" s="76">
        <v>12</v>
      </c>
      <c r="Y16" s="76"/>
      <c r="Z16" s="76"/>
      <c r="AA16" s="76"/>
      <c r="AB16" s="76"/>
      <c r="AC16" s="76"/>
      <c r="AD16" s="76"/>
      <c r="AE16" s="76"/>
      <c r="AF16" s="76"/>
      <c r="AG16" s="76"/>
      <c r="AH16" s="76"/>
    </row>
    <row r="17" spans="1:34" ht="14" x14ac:dyDescent="0.15">
      <c r="A17" s="76">
        <v>12</v>
      </c>
      <c r="B17" s="76" t="s">
        <v>196</v>
      </c>
      <c r="C17" s="76" t="s">
        <v>181</v>
      </c>
      <c r="D17" s="76" t="s">
        <v>245</v>
      </c>
      <c r="E17" s="76" t="s">
        <v>250</v>
      </c>
      <c r="F17" s="96">
        <v>44382</v>
      </c>
      <c r="G17" s="98">
        <v>106.98</v>
      </c>
      <c r="H17" s="97">
        <v>2.0310000000000001</v>
      </c>
      <c r="I17" s="97">
        <v>2.919</v>
      </c>
      <c r="J17" s="76">
        <v>50</v>
      </c>
      <c r="K17" s="76">
        <v>9.1</v>
      </c>
      <c r="L17" s="76">
        <v>239</v>
      </c>
      <c r="M17" s="76"/>
      <c r="N17" s="85"/>
      <c r="O17" s="104">
        <f t="shared" si="0"/>
        <v>0.44761506276150631</v>
      </c>
      <c r="P17" s="104"/>
      <c r="Q17" s="104" t="str">
        <f t="shared" si="1"/>
        <v>12_MC38-1-72H</v>
      </c>
      <c r="R17" s="104" t="s">
        <v>404</v>
      </c>
      <c r="S17" s="104"/>
      <c r="T17" s="76" t="s">
        <v>64</v>
      </c>
      <c r="U17" s="76">
        <v>2</v>
      </c>
      <c r="V17" s="97">
        <f t="shared" si="2"/>
        <v>19.396000000000001</v>
      </c>
      <c r="W17" s="76">
        <v>4</v>
      </c>
      <c r="X17" s="76">
        <v>12</v>
      </c>
      <c r="Y17" s="76"/>
      <c r="Z17" s="76"/>
      <c r="AA17" s="76"/>
      <c r="AB17" s="76"/>
      <c r="AC17" s="76"/>
      <c r="AD17" s="76"/>
      <c r="AE17" s="76"/>
      <c r="AF17" s="76"/>
      <c r="AG17" s="76"/>
      <c r="AH17" s="76"/>
    </row>
    <row r="18" spans="1:34" ht="14" x14ac:dyDescent="0.15">
      <c r="A18" s="76">
        <v>13</v>
      </c>
      <c r="B18" s="76" t="s">
        <v>197</v>
      </c>
      <c r="C18" s="76" t="s">
        <v>181</v>
      </c>
      <c r="D18" s="76" t="s">
        <v>246</v>
      </c>
      <c r="E18" s="76" t="s">
        <v>247</v>
      </c>
      <c r="F18" s="96">
        <v>44382</v>
      </c>
      <c r="G18" s="98">
        <v>185.07900000000001</v>
      </c>
      <c r="H18" s="97">
        <v>2.085</v>
      </c>
      <c r="I18" s="97">
        <v>2.7160000000000002</v>
      </c>
      <c r="J18" s="76">
        <v>50</v>
      </c>
      <c r="K18" s="76">
        <v>10</v>
      </c>
      <c r="L18" s="76">
        <v>173</v>
      </c>
      <c r="M18" s="76"/>
      <c r="N18" s="85"/>
      <c r="O18" s="104">
        <f t="shared" si="0"/>
        <v>1.069820809248555</v>
      </c>
      <c r="P18" s="104"/>
      <c r="Q18" s="104" t="str">
        <f t="shared" si="1"/>
        <v>13_B16-1-C</v>
      </c>
      <c r="R18" s="104" t="s">
        <v>406</v>
      </c>
      <c r="S18" s="104"/>
      <c r="T18" s="76" t="s">
        <v>83</v>
      </c>
      <c r="U18" s="76">
        <v>2</v>
      </c>
      <c r="V18" s="97">
        <f t="shared" si="2"/>
        <v>35.015799999999999</v>
      </c>
      <c r="W18" s="76">
        <v>4</v>
      </c>
      <c r="X18" s="76">
        <v>12</v>
      </c>
      <c r="Y18" s="76"/>
      <c r="Z18" s="76"/>
      <c r="AA18" s="76"/>
      <c r="AB18" s="76"/>
      <c r="AC18" s="76"/>
      <c r="AD18" s="76"/>
      <c r="AE18" s="76"/>
      <c r="AF18" s="76"/>
      <c r="AG18" s="76"/>
      <c r="AH18" s="76"/>
    </row>
    <row r="19" spans="1:34" ht="14" x14ac:dyDescent="0.15">
      <c r="A19" s="76">
        <v>14</v>
      </c>
      <c r="B19" s="76" t="s">
        <v>198</v>
      </c>
      <c r="C19" s="76" t="s">
        <v>181</v>
      </c>
      <c r="D19" s="76" t="s">
        <v>246</v>
      </c>
      <c r="E19" s="76" t="s">
        <v>248</v>
      </c>
      <c r="F19" s="96">
        <v>44382</v>
      </c>
      <c r="G19" s="98">
        <v>276.67200000000003</v>
      </c>
      <c r="H19" s="97">
        <v>2.109</v>
      </c>
      <c r="I19" s="97">
        <v>2.4300000000000002</v>
      </c>
      <c r="J19" s="76">
        <v>40</v>
      </c>
      <c r="K19" s="76">
        <v>10</v>
      </c>
      <c r="L19" s="76">
        <v>269</v>
      </c>
      <c r="M19" s="76"/>
      <c r="N19" s="85"/>
      <c r="O19" s="104">
        <f t="shared" si="0"/>
        <v>1.0285204460966544</v>
      </c>
      <c r="P19" s="114">
        <v>10</v>
      </c>
      <c r="Q19" s="104" t="str">
        <f t="shared" si="1"/>
        <v>14_B16-1-4H</v>
      </c>
      <c r="R19" s="104" t="s">
        <v>382</v>
      </c>
      <c r="S19" s="104"/>
      <c r="T19" s="76" t="s">
        <v>88</v>
      </c>
      <c r="U19" s="76">
        <v>2</v>
      </c>
      <c r="V19" s="97">
        <f t="shared" si="2"/>
        <v>53.334400000000002</v>
      </c>
      <c r="W19" s="76">
        <v>4</v>
      </c>
      <c r="X19" s="76">
        <v>12</v>
      </c>
      <c r="Y19" s="76"/>
      <c r="Z19" s="76"/>
      <c r="AA19" s="76"/>
      <c r="AB19" s="76"/>
      <c r="AC19" s="76"/>
      <c r="AD19" s="76"/>
      <c r="AE19" s="76"/>
      <c r="AF19" s="76"/>
      <c r="AG19" s="76"/>
      <c r="AH19" s="76"/>
    </row>
    <row r="20" spans="1:34" ht="14" x14ac:dyDescent="0.15">
      <c r="A20" s="76">
        <v>16</v>
      </c>
      <c r="B20" s="76" t="s">
        <v>199</v>
      </c>
      <c r="C20" s="76" t="s">
        <v>181</v>
      </c>
      <c r="D20" s="76" t="s">
        <v>246</v>
      </c>
      <c r="E20" s="76" t="s">
        <v>250</v>
      </c>
      <c r="F20" s="96">
        <v>44382</v>
      </c>
      <c r="G20" s="98">
        <v>302.834</v>
      </c>
      <c r="H20" s="97">
        <v>2.1120000000000001</v>
      </c>
      <c r="I20" s="97">
        <v>2.3410000000000002</v>
      </c>
      <c r="J20" s="76">
        <v>50</v>
      </c>
      <c r="K20" s="76">
        <v>8.8000000000000007</v>
      </c>
      <c r="L20" s="76">
        <v>262</v>
      </c>
      <c r="M20" s="76"/>
      <c r="N20" s="85"/>
      <c r="O20" s="104">
        <f t="shared" si="0"/>
        <v>1.155854961832061</v>
      </c>
      <c r="P20" s="104"/>
      <c r="Q20" s="104" t="str">
        <f t="shared" si="1"/>
        <v>16_B16-1-72H</v>
      </c>
      <c r="R20" s="104" t="s">
        <v>410</v>
      </c>
      <c r="S20" s="104"/>
      <c r="T20" s="76" t="s">
        <v>91</v>
      </c>
      <c r="U20" s="76">
        <v>2</v>
      </c>
      <c r="V20" s="97">
        <f t="shared" si="2"/>
        <v>58.566800000000001</v>
      </c>
      <c r="W20" s="76">
        <v>4</v>
      </c>
      <c r="X20" s="76">
        <v>12</v>
      </c>
      <c r="Y20" s="76"/>
      <c r="Z20" s="76"/>
      <c r="AA20" s="76"/>
      <c r="AB20" s="76"/>
      <c r="AC20" s="76"/>
      <c r="AD20" s="76"/>
      <c r="AE20" s="76"/>
      <c r="AF20" s="76"/>
      <c r="AG20" s="76"/>
      <c r="AH20" s="76"/>
    </row>
    <row r="21" spans="1:34" ht="14" x14ac:dyDescent="0.15">
      <c r="A21" s="76">
        <v>17</v>
      </c>
      <c r="B21" s="76" t="s">
        <v>200</v>
      </c>
      <c r="C21" s="76" t="s">
        <v>181</v>
      </c>
      <c r="D21" s="76" t="s">
        <v>243</v>
      </c>
      <c r="E21" s="76" t="s">
        <v>247</v>
      </c>
      <c r="F21" s="96">
        <v>44389</v>
      </c>
      <c r="G21" s="98">
        <v>153.43700000000001</v>
      </c>
      <c r="H21" s="97">
        <v>2.0960000000000001</v>
      </c>
      <c r="I21" s="97">
        <v>2.5190000000000001</v>
      </c>
      <c r="J21" s="76">
        <v>50</v>
      </c>
      <c r="K21" s="76">
        <v>9.6</v>
      </c>
      <c r="L21" s="76">
        <v>142</v>
      </c>
      <c r="M21" s="76"/>
      <c r="N21" s="85"/>
      <c r="O21" s="104">
        <f t="shared" si="0"/>
        <v>1.0805422535211269</v>
      </c>
      <c r="P21" s="104"/>
      <c r="Q21" s="104" t="str">
        <f t="shared" si="1"/>
        <v>17_MOPC-2-C</v>
      </c>
      <c r="R21" s="104" t="s">
        <v>386</v>
      </c>
      <c r="S21" s="104"/>
      <c r="T21" s="76" t="s">
        <v>66</v>
      </c>
      <c r="U21" s="76">
        <v>2</v>
      </c>
      <c r="V21" s="97">
        <f t="shared" si="2"/>
        <v>28.687400000000004</v>
      </c>
      <c r="W21" s="76">
        <v>4</v>
      </c>
      <c r="X21" s="76">
        <v>12</v>
      </c>
      <c r="Y21" s="76"/>
      <c r="Z21" s="76"/>
      <c r="AA21" s="76"/>
      <c r="AB21" s="76"/>
      <c r="AC21" s="76"/>
      <c r="AD21" s="76"/>
      <c r="AE21" s="76"/>
      <c r="AF21" s="76"/>
      <c r="AG21" s="76"/>
      <c r="AH21" s="76"/>
    </row>
    <row r="22" spans="1:34" ht="14" x14ac:dyDescent="0.15">
      <c r="A22" s="125">
        <v>19</v>
      </c>
      <c r="B22" s="125" t="s">
        <v>201</v>
      </c>
      <c r="C22" s="125" t="s">
        <v>181</v>
      </c>
      <c r="D22" s="125" t="s">
        <v>243</v>
      </c>
      <c r="E22" s="125" t="s">
        <v>249</v>
      </c>
      <c r="F22" s="127">
        <v>44389</v>
      </c>
      <c r="G22" s="128">
        <v>105.73</v>
      </c>
      <c r="H22" s="129">
        <v>2.0870000000000002</v>
      </c>
      <c r="I22" s="129">
        <v>2.5790000000000002</v>
      </c>
      <c r="J22" s="125">
        <v>50</v>
      </c>
      <c r="K22" s="125">
        <v>9.6</v>
      </c>
      <c r="L22" s="125">
        <v>159</v>
      </c>
      <c r="M22" s="125"/>
      <c r="N22" s="130" t="s">
        <v>358</v>
      </c>
      <c r="O22" s="131">
        <f t="shared" si="0"/>
        <v>0.66496855345911954</v>
      </c>
      <c r="P22" s="131"/>
      <c r="Q22" s="131" t="str">
        <f t="shared" si="1"/>
        <v>19_MOPC-2-24H</v>
      </c>
      <c r="R22" s="131" t="s">
        <v>378</v>
      </c>
      <c r="S22" s="131"/>
      <c r="T22" s="125" t="s">
        <v>155</v>
      </c>
      <c r="U22" s="125">
        <v>2</v>
      </c>
      <c r="V22" s="129">
        <f t="shared" si="2"/>
        <v>19.146000000000001</v>
      </c>
      <c r="W22" s="125">
        <v>4</v>
      </c>
      <c r="X22" s="125">
        <v>12</v>
      </c>
      <c r="Y22" s="76"/>
      <c r="Z22" s="76"/>
      <c r="AA22" s="76"/>
      <c r="AB22" s="76"/>
      <c r="AC22" s="76"/>
      <c r="AD22" s="76"/>
      <c r="AE22" s="76"/>
      <c r="AF22" s="76"/>
      <c r="AG22" s="76"/>
      <c r="AH22" s="76"/>
    </row>
    <row r="23" spans="1:34" ht="14" x14ac:dyDescent="0.15">
      <c r="A23" s="76">
        <v>20</v>
      </c>
      <c r="B23" s="76" t="s">
        <v>202</v>
      </c>
      <c r="C23" s="76" t="s">
        <v>181</v>
      </c>
      <c r="D23" s="76" t="s">
        <v>243</v>
      </c>
      <c r="E23" s="76" t="s">
        <v>250</v>
      </c>
      <c r="F23" s="96">
        <v>44389</v>
      </c>
      <c r="G23" s="98">
        <v>32.438000000000002</v>
      </c>
      <c r="H23" s="97">
        <v>1.8360000000000001</v>
      </c>
      <c r="I23" s="97">
        <v>1.984</v>
      </c>
      <c r="J23" s="76">
        <v>40</v>
      </c>
      <c r="K23" s="76">
        <v>9.4</v>
      </c>
      <c r="L23" s="76">
        <v>19</v>
      </c>
      <c r="M23" s="76"/>
      <c r="N23" s="85"/>
      <c r="O23" s="104">
        <f t="shared" si="0"/>
        <v>1.707263157894737</v>
      </c>
      <c r="P23" s="104"/>
      <c r="Q23" s="104" t="str">
        <f t="shared" si="1"/>
        <v>20_MOPC-2-72H</v>
      </c>
      <c r="R23" s="104" t="s">
        <v>390</v>
      </c>
      <c r="S23" s="104"/>
      <c r="T23" s="76" t="s">
        <v>74</v>
      </c>
      <c r="U23" s="76">
        <v>2</v>
      </c>
      <c r="V23" s="97">
        <f t="shared" si="2"/>
        <v>4.4876000000000005</v>
      </c>
      <c r="W23" s="76">
        <v>4</v>
      </c>
      <c r="X23" s="76">
        <v>12</v>
      </c>
      <c r="Y23" s="76"/>
      <c r="Z23" s="76"/>
      <c r="AA23" s="76"/>
      <c r="AB23" s="76"/>
      <c r="AC23" s="76"/>
      <c r="AD23" s="76"/>
      <c r="AE23" s="76"/>
      <c r="AF23" s="76"/>
      <c r="AG23" s="76"/>
      <c r="AH23" s="76"/>
    </row>
    <row r="24" spans="1:34" ht="14" x14ac:dyDescent="0.15">
      <c r="A24" s="76">
        <v>21</v>
      </c>
      <c r="B24" s="76" t="s">
        <v>203</v>
      </c>
      <c r="C24" s="76" t="s">
        <v>181</v>
      </c>
      <c r="D24" s="76" t="s">
        <v>244</v>
      </c>
      <c r="E24" s="76" t="s">
        <v>247</v>
      </c>
      <c r="F24" s="96">
        <v>44389</v>
      </c>
      <c r="G24" s="98">
        <v>88.944000000000003</v>
      </c>
      <c r="H24" s="97">
        <v>2.0819999999999999</v>
      </c>
      <c r="I24" s="97">
        <v>1.32</v>
      </c>
      <c r="J24" s="76">
        <v>50</v>
      </c>
      <c r="K24" s="76">
        <v>9.6999999999999993</v>
      </c>
      <c r="L24" s="76">
        <v>118</v>
      </c>
      <c r="M24" s="76"/>
      <c r="N24" s="85"/>
      <c r="O24" s="104">
        <f t="shared" si="0"/>
        <v>0.7537627118644068</v>
      </c>
      <c r="P24" s="104"/>
      <c r="Q24" s="104" t="str">
        <f t="shared" si="1"/>
        <v>21_4T1-2-C</v>
      </c>
      <c r="R24" s="104" t="s">
        <v>500</v>
      </c>
      <c r="S24" s="104"/>
      <c r="T24" s="76" t="s">
        <v>152</v>
      </c>
      <c r="U24" s="76">
        <v>2</v>
      </c>
      <c r="V24" s="97">
        <f t="shared" si="2"/>
        <v>15.788800000000002</v>
      </c>
      <c r="W24" s="76">
        <v>4</v>
      </c>
      <c r="X24" s="76">
        <v>12</v>
      </c>
      <c r="Y24" s="76"/>
      <c r="Z24" s="76"/>
      <c r="AA24" s="76"/>
      <c r="AB24" s="76"/>
      <c r="AC24" s="76"/>
      <c r="AD24" s="76"/>
      <c r="AE24" s="76"/>
      <c r="AF24" s="76"/>
      <c r="AG24" s="76"/>
      <c r="AH24" s="76"/>
    </row>
    <row r="25" spans="1:34" ht="14" x14ac:dyDescent="0.15">
      <c r="A25" s="76">
        <v>22</v>
      </c>
      <c r="B25" s="76" t="s">
        <v>204</v>
      </c>
      <c r="C25" s="76" t="s">
        <v>181</v>
      </c>
      <c r="D25" s="76" t="s">
        <v>244</v>
      </c>
      <c r="E25" s="76" t="s">
        <v>248</v>
      </c>
      <c r="F25" s="96">
        <v>44389</v>
      </c>
      <c r="G25" s="98">
        <v>34.871000000000002</v>
      </c>
      <c r="H25" s="97">
        <v>1.78</v>
      </c>
      <c r="I25" s="97">
        <v>2.0259999999999998</v>
      </c>
      <c r="J25" s="76">
        <v>40</v>
      </c>
      <c r="K25" s="76">
        <v>9.5</v>
      </c>
      <c r="L25" s="76">
        <v>14</v>
      </c>
      <c r="M25" s="76"/>
      <c r="N25" s="85"/>
      <c r="O25" s="104">
        <f t="shared" si="0"/>
        <v>2.4907857142857144</v>
      </c>
      <c r="P25" s="104">
        <v>8.3000000000000007</v>
      </c>
      <c r="Q25" s="104" t="str">
        <f t="shared" si="1"/>
        <v>22_4T1-2-4H</v>
      </c>
      <c r="R25" s="104" t="s">
        <v>501</v>
      </c>
      <c r="S25" s="104"/>
      <c r="T25" s="76" t="s">
        <v>141</v>
      </c>
      <c r="U25" s="76">
        <v>2</v>
      </c>
      <c r="V25" s="97">
        <f t="shared" si="2"/>
        <v>4.9742000000000006</v>
      </c>
      <c r="W25" s="76">
        <v>4</v>
      </c>
      <c r="X25" s="76">
        <v>12</v>
      </c>
      <c r="Y25" s="76"/>
      <c r="Z25" s="76"/>
      <c r="AA25" s="76"/>
      <c r="AB25" s="76"/>
      <c r="AC25" s="76"/>
      <c r="AD25" s="76"/>
      <c r="AE25" s="76"/>
      <c r="AF25" s="76"/>
      <c r="AG25" s="76"/>
      <c r="AH25" s="76"/>
    </row>
    <row r="26" spans="1:34" ht="14" x14ac:dyDescent="0.15">
      <c r="A26" s="76">
        <v>23</v>
      </c>
      <c r="B26" s="76" t="s">
        <v>205</v>
      </c>
      <c r="C26" s="76" t="s">
        <v>181</v>
      </c>
      <c r="D26" s="76" t="s">
        <v>244</v>
      </c>
      <c r="E26" s="76" t="s">
        <v>249</v>
      </c>
      <c r="F26" s="96">
        <v>44389</v>
      </c>
      <c r="G26" s="98">
        <v>59.548999999999999</v>
      </c>
      <c r="H26" s="97">
        <v>1.9830000000000001</v>
      </c>
      <c r="I26" s="97">
        <v>1.887</v>
      </c>
      <c r="J26" s="95">
        <v>20</v>
      </c>
      <c r="K26" s="76">
        <v>9.6999999999999993</v>
      </c>
      <c r="L26" s="76">
        <v>41</v>
      </c>
      <c r="M26" s="76"/>
      <c r="N26" s="85"/>
      <c r="O26" s="104">
        <f t="shared" si="0"/>
        <v>1.4524146341463415</v>
      </c>
      <c r="P26" s="104"/>
      <c r="Q26" s="104" t="str">
        <f t="shared" si="1"/>
        <v>23_4T1-2-24H</v>
      </c>
      <c r="R26" s="104" t="s">
        <v>502</v>
      </c>
      <c r="S26" s="104"/>
      <c r="T26" s="76" t="s">
        <v>85</v>
      </c>
      <c r="U26" s="76">
        <v>2</v>
      </c>
      <c r="V26" s="97">
        <f t="shared" si="2"/>
        <v>9.9098000000000006</v>
      </c>
      <c r="W26" s="76">
        <v>4</v>
      </c>
      <c r="X26" s="76">
        <v>12</v>
      </c>
      <c r="Y26" s="76"/>
      <c r="Z26" s="76"/>
      <c r="AA26" s="76"/>
      <c r="AB26" s="76"/>
      <c r="AC26" s="76"/>
      <c r="AD26" s="76"/>
      <c r="AE26" s="76"/>
      <c r="AF26" s="76"/>
      <c r="AG26" s="76"/>
      <c r="AH26" s="76"/>
    </row>
    <row r="27" spans="1:34" ht="14" x14ac:dyDescent="0.15">
      <c r="A27" s="76">
        <v>25</v>
      </c>
      <c r="B27" s="76" t="s">
        <v>206</v>
      </c>
      <c r="C27" s="76" t="s">
        <v>181</v>
      </c>
      <c r="D27" s="76" t="s">
        <v>245</v>
      </c>
      <c r="E27" s="76" t="s">
        <v>247</v>
      </c>
      <c r="F27" s="96">
        <v>44389</v>
      </c>
      <c r="G27" s="98">
        <v>408.60500000000002</v>
      </c>
      <c r="H27" s="97">
        <v>2.129</v>
      </c>
      <c r="I27" s="97">
        <v>2.218</v>
      </c>
      <c r="J27" s="95">
        <v>50</v>
      </c>
      <c r="K27" s="76">
        <v>10</v>
      </c>
      <c r="L27" s="76">
        <v>739</v>
      </c>
      <c r="M27" s="76"/>
      <c r="N27" s="85"/>
      <c r="O27" s="104">
        <f t="shared" si="0"/>
        <v>0.55291610284167791</v>
      </c>
      <c r="P27" s="104"/>
      <c r="Q27" s="104" t="str">
        <f t="shared" si="1"/>
        <v>25_MC38-2-C</v>
      </c>
      <c r="R27" s="104" t="s">
        <v>399</v>
      </c>
      <c r="S27" s="104"/>
      <c r="T27" s="76" t="s">
        <v>87</v>
      </c>
      <c r="U27" s="76">
        <v>2</v>
      </c>
      <c r="V27" s="97">
        <f t="shared" si="2"/>
        <v>79.721000000000004</v>
      </c>
      <c r="W27" s="76">
        <v>4</v>
      </c>
      <c r="X27" s="76">
        <v>12</v>
      </c>
      <c r="Y27" s="76"/>
      <c r="Z27" s="76"/>
      <c r="AA27" s="76"/>
      <c r="AB27" s="76"/>
      <c r="AC27" s="76"/>
      <c r="AD27" s="76"/>
      <c r="AE27" s="76"/>
      <c r="AF27" s="76"/>
      <c r="AG27" s="76"/>
      <c r="AH27" s="76"/>
    </row>
    <row r="28" spans="1:34" ht="14" x14ac:dyDescent="0.15">
      <c r="A28" s="76">
        <v>26</v>
      </c>
      <c r="B28" s="76" t="s">
        <v>207</v>
      </c>
      <c r="C28" s="76" t="s">
        <v>181</v>
      </c>
      <c r="D28" s="76" t="s">
        <v>245</v>
      </c>
      <c r="E28" s="76" t="s">
        <v>248</v>
      </c>
      <c r="F28" s="96">
        <v>44389</v>
      </c>
      <c r="G28" s="98">
        <v>428.87799999999999</v>
      </c>
      <c r="H28" s="97">
        <v>2.1349999999999998</v>
      </c>
      <c r="I28" s="97">
        <v>2.306</v>
      </c>
      <c r="J28" s="99">
        <v>50</v>
      </c>
      <c r="K28" s="76">
        <v>10</v>
      </c>
      <c r="L28" s="76">
        <v>747</v>
      </c>
      <c r="M28" s="76"/>
      <c r="N28" s="85"/>
      <c r="O28" s="104">
        <f t="shared" si="0"/>
        <v>0.57413386880856754</v>
      </c>
      <c r="P28" s="104"/>
      <c r="Q28" s="104" t="str">
        <f t="shared" si="1"/>
        <v>26_MC38-2-4H</v>
      </c>
      <c r="R28" s="104" t="s">
        <v>401</v>
      </c>
      <c r="S28" s="104"/>
      <c r="T28" s="76" t="s">
        <v>154</v>
      </c>
      <c r="U28" s="76">
        <v>2</v>
      </c>
      <c r="V28" s="97">
        <f t="shared" si="2"/>
        <v>83.775599999999997</v>
      </c>
      <c r="W28" s="76">
        <v>4</v>
      </c>
      <c r="X28" s="76">
        <v>12</v>
      </c>
      <c r="Y28" s="76"/>
      <c r="Z28" s="76"/>
      <c r="AA28" s="76"/>
      <c r="AB28" s="76"/>
      <c r="AC28" s="76"/>
      <c r="AD28" s="76"/>
      <c r="AE28" s="76"/>
      <c r="AF28" s="76"/>
      <c r="AG28" s="76"/>
      <c r="AH28" s="76"/>
    </row>
    <row r="29" spans="1:34" ht="14" x14ac:dyDescent="0.15">
      <c r="A29" s="125">
        <v>27</v>
      </c>
      <c r="B29" s="125" t="s">
        <v>208</v>
      </c>
      <c r="C29" s="125" t="s">
        <v>181</v>
      </c>
      <c r="D29" s="125" t="s">
        <v>245</v>
      </c>
      <c r="E29" s="125" t="s">
        <v>249</v>
      </c>
      <c r="F29" s="127">
        <v>44389</v>
      </c>
      <c r="G29" s="128">
        <v>383.92099999999999</v>
      </c>
      <c r="H29" s="129">
        <v>2.125</v>
      </c>
      <c r="I29" s="129">
        <v>2.4129999999999998</v>
      </c>
      <c r="J29" s="132">
        <v>50</v>
      </c>
      <c r="K29" s="125">
        <v>10</v>
      </c>
      <c r="L29" s="125">
        <v>612</v>
      </c>
      <c r="M29" s="125"/>
      <c r="N29" s="130" t="s">
        <v>358</v>
      </c>
      <c r="O29" s="131">
        <f t="shared" si="0"/>
        <v>0.62732189542483663</v>
      </c>
      <c r="P29" s="131"/>
      <c r="Q29" s="131" t="str">
        <f t="shared" si="1"/>
        <v>27_MC38-2-24H</v>
      </c>
      <c r="R29" s="131" t="s">
        <v>380</v>
      </c>
      <c r="S29" s="131"/>
      <c r="T29" s="125" t="s">
        <v>140</v>
      </c>
      <c r="U29" s="125">
        <v>2</v>
      </c>
      <c r="V29" s="129">
        <f t="shared" si="2"/>
        <v>74.784199999999998</v>
      </c>
      <c r="W29" s="125">
        <v>4</v>
      </c>
      <c r="X29" s="125">
        <v>12</v>
      </c>
      <c r="Y29" s="76"/>
      <c r="Z29" s="76"/>
      <c r="AA29" s="76"/>
      <c r="AB29" s="76"/>
      <c r="AC29" s="76"/>
      <c r="AD29" s="76"/>
      <c r="AE29" s="76"/>
      <c r="AF29" s="76"/>
      <c r="AG29" s="76"/>
      <c r="AH29" s="76"/>
    </row>
    <row r="30" spans="1:34" ht="14" x14ac:dyDescent="0.15">
      <c r="A30" s="76">
        <v>28</v>
      </c>
      <c r="B30" s="76" t="s">
        <v>209</v>
      </c>
      <c r="C30" s="76" t="s">
        <v>181</v>
      </c>
      <c r="D30" s="76" t="s">
        <v>245</v>
      </c>
      <c r="E30" s="76" t="s">
        <v>250</v>
      </c>
      <c r="F30" s="96">
        <v>44389</v>
      </c>
      <c r="G30" s="98">
        <v>963</v>
      </c>
      <c r="H30" s="97">
        <v>1.93</v>
      </c>
      <c r="I30" s="97">
        <v>2.1320000000000001</v>
      </c>
      <c r="J30" s="99">
        <v>25</v>
      </c>
      <c r="K30" s="76">
        <v>9.6999999999999993</v>
      </c>
      <c r="L30" s="76">
        <v>257</v>
      </c>
      <c r="M30" s="76"/>
      <c r="N30" s="85"/>
      <c r="O30" s="104">
        <f t="shared" si="0"/>
        <v>3.7470817120622568</v>
      </c>
      <c r="P30" s="104">
        <v>9.6999999999999993</v>
      </c>
      <c r="Q30" s="104" t="str">
        <f t="shared" si="1"/>
        <v>28_MC38-2-72H</v>
      </c>
      <c r="R30" s="104" t="s">
        <v>404</v>
      </c>
      <c r="S30" s="104"/>
      <c r="T30" s="76" t="s">
        <v>133</v>
      </c>
      <c r="U30" s="76">
        <v>2</v>
      </c>
      <c r="V30" s="97">
        <f t="shared" si="2"/>
        <v>190.6</v>
      </c>
      <c r="W30" s="76">
        <v>4</v>
      </c>
      <c r="X30" s="76">
        <v>12</v>
      </c>
      <c r="Y30" s="76"/>
      <c r="Z30" s="76"/>
      <c r="AA30" s="76"/>
      <c r="AB30" s="76"/>
      <c r="AC30" s="76"/>
      <c r="AD30" s="76"/>
      <c r="AE30" s="76"/>
      <c r="AF30" s="76"/>
      <c r="AG30" s="76"/>
      <c r="AH30" s="76"/>
    </row>
    <row r="31" spans="1:34" ht="14" x14ac:dyDescent="0.15">
      <c r="A31" s="76">
        <v>29</v>
      </c>
      <c r="B31" s="76" t="s">
        <v>210</v>
      </c>
      <c r="C31" s="76" t="s">
        <v>181</v>
      </c>
      <c r="D31" s="76" t="s">
        <v>246</v>
      </c>
      <c r="E31" s="76" t="s">
        <v>247</v>
      </c>
      <c r="F31" s="96">
        <v>44389</v>
      </c>
      <c r="G31" s="98">
        <v>144.78899999999999</v>
      </c>
      <c r="H31" s="97">
        <v>2.0939999999999999</v>
      </c>
      <c r="I31" s="97">
        <v>2.536</v>
      </c>
      <c r="J31" s="95">
        <v>50</v>
      </c>
      <c r="K31" s="76">
        <v>10</v>
      </c>
      <c r="L31" s="76">
        <v>316</v>
      </c>
      <c r="M31" s="76"/>
      <c r="N31" s="85"/>
      <c r="O31" s="104">
        <f t="shared" si="0"/>
        <v>0.45819303797468353</v>
      </c>
      <c r="P31" s="104"/>
      <c r="Q31" s="104" t="str">
        <f t="shared" si="1"/>
        <v>29_B16-2-C</v>
      </c>
      <c r="R31" s="104" t="s">
        <v>406</v>
      </c>
      <c r="S31" s="104"/>
      <c r="T31" s="76" t="s">
        <v>81</v>
      </c>
      <c r="U31" s="76">
        <v>2</v>
      </c>
      <c r="V31" s="97">
        <f t="shared" si="2"/>
        <v>26.957799999999999</v>
      </c>
      <c r="W31" s="76">
        <v>4</v>
      </c>
      <c r="X31" s="76">
        <v>12</v>
      </c>
      <c r="Y31" s="76"/>
      <c r="Z31" s="76"/>
      <c r="AA31" s="76"/>
      <c r="AB31" s="76"/>
      <c r="AC31" s="76"/>
      <c r="AD31" s="76"/>
      <c r="AE31" s="76"/>
      <c r="AF31" s="76"/>
      <c r="AG31" s="76"/>
      <c r="AH31" s="76"/>
    </row>
    <row r="32" spans="1:34" ht="14" x14ac:dyDescent="0.15">
      <c r="A32" s="125">
        <v>30</v>
      </c>
      <c r="B32" s="125" t="s">
        <v>211</v>
      </c>
      <c r="C32" s="125" t="s">
        <v>181</v>
      </c>
      <c r="D32" s="125" t="s">
        <v>246</v>
      </c>
      <c r="E32" s="125" t="s">
        <v>248</v>
      </c>
      <c r="F32" s="127">
        <v>44389</v>
      </c>
      <c r="G32" s="128">
        <v>189.833</v>
      </c>
      <c r="H32" s="129">
        <v>2.101</v>
      </c>
      <c r="I32" s="129">
        <v>2.496</v>
      </c>
      <c r="J32" s="133">
        <v>50</v>
      </c>
      <c r="K32" s="125">
        <v>10</v>
      </c>
      <c r="L32" s="125">
        <v>446</v>
      </c>
      <c r="M32" s="125"/>
      <c r="N32" s="130" t="s">
        <v>358</v>
      </c>
      <c r="O32" s="131">
        <f t="shared" si="0"/>
        <v>0.42563452914798205</v>
      </c>
      <c r="P32" s="131"/>
      <c r="Q32" s="131" t="str">
        <f t="shared" si="1"/>
        <v>30_B16-2-4H</v>
      </c>
      <c r="R32" s="131" t="s">
        <v>382</v>
      </c>
      <c r="S32" s="131"/>
      <c r="T32" s="125" t="s">
        <v>143</v>
      </c>
      <c r="U32" s="125">
        <v>2</v>
      </c>
      <c r="V32" s="129">
        <f t="shared" si="2"/>
        <v>35.9666</v>
      </c>
      <c r="W32" s="125">
        <v>4</v>
      </c>
      <c r="X32" s="125">
        <v>12</v>
      </c>
      <c r="Y32" s="76"/>
      <c r="Z32" s="76"/>
      <c r="AA32" s="76"/>
      <c r="AB32" s="76"/>
      <c r="AC32" s="76"/>
      <c r="AD32" s="76"/>
      <c r="AE32" s="76"/>
      <c r="AF32" s="76"/>
      <c r="AG32" s="76"/>
      <c r="AH32" s="76"/>
    </row>
    <row r="33" spans="1:34" ht="14" x14ac:dyDescent="0.15">
      <c r="A33" s="125">
        <v>31</v>
      </c>
      <c r="B33" s="125" t="s">
        <v>212</v>
      </c>
      <c r="C33" s="125" t="s">
        <v>181</v>
      </c>
      <c r="D33" s="125" t="s">
        <v>246</v>
      </c>
      <c r="E33" s="125" t="s">
        <v>249</v>
      </c>
      <c r="F33" s="127">
        <v>44389</v>
      </c>
      <c r="G33" s="128">
        <v>113.962</v>
      </c>
      <c r="H33" s="129">
        <v>2.1110000000000002</v>
      </c>
      <c r="I33" s="129">
        <v>1.67</v>
      </c>
      <c r="J33" s="132">
        <v>50</v>
      </c>
      <c r="K33" s="125">
        <v>10</v>
      </c>
      <c r="L33" s="125">
        <v>257</v>
      </c>
      <c r="M33" s="125"/>
      <c r="N33" s="130" t="s">
        <v>358</v>
      </c>
      <c r="O33" s="131">
        <f t="shared" si="0"/>
        <v>0.44343190661478599</v>
      </c>
      <c r="P33" s="131"/>
      <c r="Q33" s="131" t="str">
        <f t="shared" si="1"/>
        <v>31_B16-2-24H</v>
      </c>
      <c r="R33" s="131" t="s">
        <v>384</v>
      </c>
      <c r="S33" s="131"/>
      <c r="T33" s="125" t="s">
        <v>129</v>
      </c>
      <c r="U33" s="125">
        <v>2</v>
      </c>
      <c r="V33" s="129">
        <f t="shared" si="2"/>
        <v>20.792400000000001</v>
      </c>
      <c r="W33" s="125">
        <v>4</v>
      </c>
      <c r="X33" s="125">
        <v>12</v>
      </c>
      <c r="Y33" s="76"/>
      <c r="Z33" s="76"/>
      <c r="AA33" s="76"/>
      <c r="AB33" s="76"/>
      <c r="AC33" s="76"/>
      <c r="AD33" s="76"/>
      <c r="AE33" s="76"/>
      <c r="AF33" s="76"/>
      <c r="AG33" s="76"/>
      <c r="AH33" s="76"/>
    </row>
    <row r="34" spans="1:34" ht="14" x14ac:dyDescent="0.15">
      <c r="A34" s="76">
        <v>32</v>
      </c>
      <c r="B34" s="76" t="s">
        <v>213</v>
      </c>
      <c r="C34" s="76" t="s">
        <v>181</v>
      </c>
      <c r="D34" s="76" t="s">
        <v>246</v>
      </c>
      <c r="E34" s="76" t="s">
        <v>250</v>
      </c>
      <c r="F34" s="96">
        <v>44389</v>
      </c>
      <c r="G34" s="98">
        <v>613.74699999999996</v>
      </c>
      <c r="H34" s="97">
        <v>1.6930000000000001</v>
      </c>
      <c r="I34" s="97">
        <v>1.829</v>
      </c>
      <c r="J34" s="99">
        <v>25</v>
      </c>
      <c r="K34" s="76">
        <v>10</v>
      </c>
      <c r="L34" s="76">
        <v>116</v>
      </c>
      <c r="M34" s="76"/>
      <c r="O34" s="104">
        <f t="shared" si="0"/>
        <v>5.290922413793103</v>
      </c>
      <c r="P34" s="104" t="s">
        <v>261</v>
      </c>
      <c r="Q34" s="104" t="str">
        <f t="shared" si="1"/>
        <v>32_B16-2-72H</v>
      </c>
      <c r="R34" s="104" t="s">
        <v>410</v>
      </c>
      <c r="S34" s="104"/>
      <c r="T34" s="76" t="s">
        <v>120</v>
      </c>
      <c r="U34" s="76">
        <v>2</v>
      </c>
      <c r="V34" s="97">
        <f t="shared" si="2"/>
        <v>120.74939999999999</v>
      </c>
      <c r="W34" s="76">
        <v>4</v>
      </c>
      <c r="X34" s="76">
        <v>12</v>
      </c>
      <c r="Y34" s="76"/>
      <c r="Z34" s="76"/>
      <c r="AA34" s="76"/>
      <c r="AB34" s="76"/>
      <c r="AC34" s="76"/>
      <c r="AD34" s="76"/>
      <c r="AE34" s="76"/>
      <c r="AF34" s="76"/>
      <c r="AG34" s="76"/>
      <c r="AH34" s="76"/>
    </row>
    <row r="35" spans="1:34" ht="14" x14ac:dyDescent="0.15">
      <c r="A35" s="76">
        <v>33</v>
      </c>
      <c r="B35" s="76" t="s">
        <v>214</v>
      </c>
      <c r="C35" s="76" t="s">
        <v>181</v>
      </c>
      <c r="D35" s="76" t="s">
        <v>243</v>
      </c>
      <c r="E35" s="76" t="s">
        <v>247</v>
      </c>
      <c r="F35" s="96">
        <v>44403</v>
      </c>
      <c r="G35" s="98">
        <v>29.117000000000001</v>
      </c>
      <c r="H35" s="97">
        <v>1.859</v>
      </c>
      <c r="I35" s="97">
        <v>1.659</v>
      </c>
      <c r="J35" s="95">
        <v>20</v>
      </c>
      <c r="K35" s="76">
        <v>9.6999999999999993</v>
      </c>
      <c r="L35" s="103">
        <v>21</v>
      </c>
      <c r="M35" s="76"/>
      <c r="N35" s="85"/>
      <c r="O35" s="104">
        <f t="shared" si="0"/>
        <v>1.3865238095238095</v>
      </c>
      <c r="P35" s="104"/>
      <c r="Q35" s="104" t="str">
        <f t="shared" si="1"/>
        <v>33_MOPC-3-C</v>
      </c>
      <c r="R35" s="104" t="s">
        <v>386</v>
      </c>
      <c r="S35" s="104"/>
      <c r="T35" s="76" t="s">
        <v>68</v>
      </c>
      <c r="U35" s="76">
        <v>2</v>
      </c>
      <c r="V35" s="97">
        <f t="shared" si="2"/>
        <v>3.8234000000000004</v>
      </c>
      <c r="W35" s="76">
        <v>4</v>
      </c>
      <c r="X35" s="76">
        <v>12</v>
      </c>
      <c r="Y35" s="76"/>
      <c r="Z35" s="76"/>
      <c r="AA35" s="76"/>
      <c r="AB35" s="76"/>
      <c r="AC35" s="76"/>
      <c r="AD35" s="76"/>
      <c r="AE35" s="76"/>
      <c r="AF35" s="76"/>
      <c r="AG35" s="76"/>
      <c r="AH35" s="76"/>
    </row>
    <row r="36" spans="1:34" ht="14" x14ac:dyDescent="0.15">
      <c r="A36" s="76">
        <v>34</v>
      </c>
      <c r="B36" s="76" t="s">
        <v>215</v>
      </c>
      <c r="C36" s="76" t="s">
        <v>181</v>
      </c>
      <c r="D36" s="76" t="s">
        <v>243</v>
      </c>
      <c r="E36" s="76" t="s">
        <v>248</v>
      </c>
      <c r="F36" s="96">
        <v>44403</v>
      </c>
      <c r="G36" s="98">
        <v>360.05200000000002</v>
      </c>
      <c r="H36" s="97">
        <v>2.1120000000000001</v>
      </c>
      <c r="I36" s="97">
        <v>1.819</v>
      </c>
      <c r="J36" s="99">
        <v>50</v>
      </c>
      <c r="K36" s="76">
        <v>10</v>
      </c>
      <c r="L36" s="76">
        <v>599</v>
      </c>
      <c r="M36" s="76"/>
      <c r="N36" s="85"/>
      <c r="O36" s="104">
        <f t="shared" si="0"/>
        <v>0.60108848080133559</v>
      </c>
      <c r="P36" s="104"/>
      <c r="Q36" s="104" t="str">
        <f t="shared" si="1"/>
        <v>34_MOPC-3-4H</v>
      </c>
      <c r="R36" s="104" t="s">
        <v>374</v>
      </c>
      <c r="S36" s="104"/>
      <c r="T36" s="76" t="s">
        <v>138</v>
      </c>
      <c r="U36" s="76">
        <v>2</v>
      </c>
      <c r="V36" s="97">
        <f t="shared" si="2"/>
        <v>70.010400000000004</v>
      </c>
      <c r="W36" s="76">
        <v>4</v>
      </c>
      <c r="X36" s="76">
        <v>12</v>
      </c>
      <c r="Y36" s="76"/>
      <c r="Z36" s="76"/>
      <c r="AA36" s="76"/>
      <c r="AB36" s="76"/>
      <c r="AC36" s="76"/>
      <c r="AD36" s="76"/>
      <c r="AE36" s="76"/>
      <c r="AF36" s="76"/>
      <c r="AG36" s="76"/>
      <c r="AH36" s="76"/>
    </row>
    <row r="37" spans="1:34" ht="14" x14ac:dyDescent="0.15">
      <c r="A37" s="76">
        <v>35</v>
      </c>
      <c r="B37" s="76" t="s">
        <v>216</v>
      </c>
      <c r="C37" s="76" t="s">
        <v>181</v>
      </c>
      <c r="D37" s="76" t="s">
        <v>243</v>
      </c>
      <c r="E37" s="76" t="s">
        <v>249</v>
      </c>
      <c r="F37" s="96">
        <v>44403</v>
      </c>
      <c r="G37" s="98">
        <v>55.927999999999997</v>
      </c>
      <c r="H37" s="97">
        <v>1.944</v>
      </c>
      <c r="I37" s="97">
        <v>1.734</v>
      </c>
      <c r="J37" s="95">
        <v>20</v>
      </c>
      <c r="K37" s="76">
        <v>9.6999999999999993</v>
      </c>
      <c r="L37" s="76">
        <v>38</v>
      </c>
      <c r="M37" s="76"/>
      <c r="N37" s="85"/>
      <c r="O37" s="104">
        <f t="shared" si="0"/>
        <v>1.4717894736842105</v>
      </c>
      <c r="P37" s="104"/>
      <c r="Q37" s="104" t="str">
        <f t="shared" si="1"/>
        <v>35_MOPC-3-24H</v>
      </c>
      <c r="R37" s="104" t="s">
        <v>378</v>
      </c>
      <c r="S37" s="104"/>
      <c r="T37" s="76" t="s">
        <v>107</v>
      </c>
      <c r="U37" s="76">
        <v>2</v>
      </c>
      <c r="V37" s="97">
        <f t="shared" si="2"/>
        <v>9.1855999999999991</v>
      </c>
      <c r="W37" s="76">
        <v>4</v>
      </c>
      <c r="X37" s="76">
        <v>12</v>
      </c>
      <c r="Y37" s="76"/>
      <c r="Z37" s="76"/>
      <c r="AA37" s="76"/>
      <c r="AB37" s="76"/>
      <c r="AC37" s="76"/>
      <c r="AD37" s="76"/>
      <c r="AE37" s="76"/>
      <c r="AF37" s="76"/>
      <c r="AG37" s="76"/>
      <c r="AH37" s="76"/>
    </row>
    <row r="38" spans="1:34" ht="14" x14ac:dyDescent="0.15">
      <c r="A38" s="76">
        <v>36</v>
      </c>
      <c r="B38" s="76" t="s">
        <v>217</v>
      </c>
      <c r="C38" s="76" t="s">
        <v>181</v>
      </c>
      <c r="D38" s="76" t="s">
        <v>243</v>
      </c>
      <c r="E38" s="76" t="s">
        <v>250</v>
      </c>
      <c r="F38" s="96">
        <v>44403</v>
      </c>
      <c r="G38" s="98">
        <v>669.47900000000004</v>
      </c>
      <c r="H38" s="97">
        <v>2.117</v>
      </c>
      <c r="I38" s="97">
        <v>2.4249999999999998</v>
      </c>
      <c r="J38" s="99">
        <v>50</v>
      </c>
      <c r="K38" s="76">
        <v>10</v>
      </c>
      <c r="L38" s="76">
        <v>1056</v>
      </c>
      <c r="M38" s="76"/>
      <c r="N38" s="85"/>
      <c r="O38" s="104">
        <f t="shared" si="0"/>
        <v>0.63397632575757579</v>
      </c>
      <c r="P38" s="104"/>
      <c r="Q38" s="104" t="str">
        <f t="shared" si="1"/>
        <v>36_MOPC-3-72H</v>
      </c>
      <c r="R38" s="104" t="s">
        <v>390</v>
      </c>
      <c r="S38" s="104"/>
      <c r="T38" s="76" t="s">
        <v>148</v>
      </c>
      <c r="U38" s="76">
        <v>2</v>
      </c>
      <c r="V38" s="97">
        <f t="shared" si="2"/>
        <v>131.89580000000001</v>
      </c>
      <c r="W38" s="76">
        <v>4</v>
      </c>
      <c r="X38" s="76">
        <v>12</v>
      </c>
      <c r="Y38" s="76"/>
      <c r="Z38" s="76"/>
      <c r="AA38" s="76"/>
      <c r="AB38" s="76"/>
      <c r="AC38" s="76"/>
      <c r="AD38" s="76"/>
      <c r="AE38" s="76"/>
      <c r="AF38" s="76"/>
      <c r="AG38" s="76"/>
      <c r="AH38" s="76"/>
    </row>
    <row r="39" spans="1:34" ht="14" x14ac:dyDescent="0.15">
      <c r="A39" s="76">
        <v>38</v>
      </c>
      <c r="B39" s="76" t="s">
        <v>218</v>
      </c>
      <c r="C39" s="76" t="s">
        <v>181</v>
      </c>
      <c r="D39" s="76" t="s">
        <v>244</v>
      </c>
      <c r="E39" s="76" t="s">
        <v>248</v>
      </c>
      <c r="F39" s="96">
        <v>44403</v>
      </c>
      <c r="G39" s="98">
        <v>39.889000000000003</v>
      </c>
      <c r="H39" s="97">
        <v>1.946</v>
      </c>
      <c r="I39" s="97">
        <v>1.579</v>
      </c>
      <c r="J39" s="99">
        <v>20</v>
      </c>
      <c r="K39" s="76">
        <v>9.8000000000000007</v>
      </c>
      <c r="L39" s="76">
        <v>42</v>
      </c>
      <c r="M39" s="76"/>
      <c r="N39" s="85"/>
      <c r="O39" s="104">
        <f t="shared" si="0"/>
        <v>0.94973809523809527</v>
      </c>
      <c r="P39" s="104"/>
      <c r="Q39" s="104" t="str">
        <f t="shared" si="1"/>
        <v>38_4T1-3-4H</v>
      </c>
      <c r="R39" s="104" t="s">
        <v>501</v>
      </c>
      <c r="S39" s="104"/>
      <c r="T39" s="76" t="s">
        <v>99</v>
      </c>
      <c r="U39" s="76">
        <v>2</v>
      </c>
      <c r="V39" s="97">
        <f t="shared" si="2"/>
        <v>5.9778000000000002</v>
      </c>
      <c r="W39" s="76">
        <v>4</v>
      </c>
      <c r="X39" s="76">
        <v>12</v>
      </c>
      <c r="Y39" s="76"/>
      <c r="Z39" s="76"/>
      <c r="AA39" s="76"/>
      <c r="AB39" s="76"/>
      <c r="AC39" s="76"/>
      <c r="AD39" s="76"/>
      <c r="AE39" s="76"/>
      <c r="AF39" s="76"/>
      <c r="AG39" s="76"/>
      <c r="AH39" s="76"/>
    </row>
    <row r="40" spans="1:34" ht="14" x14ac:dyDescent="0.15">
      <c r="A40" s="76">
        <v>39</v>
      </c>
      <c r="B40" s="76" t="s">
        <v>219</v>
      </c>
      <c r="C40" s="76" t="s">
        <v>181</v>
      </c>
      <c r="D40" s="76" t="s">
        <v>244</v>
      </c>
      <c r="E40" s="76" t="s">
        <v>249</v>
      </c>
      <c r="F40" s="96">
        <v>44403</v>
      </c>
      <c r="G40" s="98">
        <v>22.863</v>
      </c>
      <c r="H40" s="97">
        <v>1.9430000000000001</v>
      </c>
      <c r="I40" s="97">
        <v>1.429</v>
      </c>
      <c r="J40" s="95">
        <v>20</v>
      </c>
      <c r="K40" s="76">
        <v>9.1999999999999993</v>
      </c>
      <c r="L40" s="103">
        <v>16</v>
      </c>
      <c r="M40" s="76"/>
      <c r="N40" s="85"/>
      <c r="O40" s="104">
        <f t="shared" si="0"/>
        <v>1.4289375</v>
      </c>
      <c r="P40" s="104"/>
      <c r="Q40" s="104" t="str">
        <f t="shared" si="1"/>
        <v>39_4T1-3-24H</v>
      </c>
      <c r="R40" s="104" t="s">
        <v>502</v>
      </c>
      <c r="S40" s="104"/>
      <c r="T40" s="76" t="s">
        <v>62</v>
      </c>
      <c r="U40" s="118">
        <v>3</v>
      </c>
      <c r="V40" s="97">
        <f t="shared" si="2"/>
        <v>3.8589000000000002</v>
      </c>
      <c r="W40" s="76">
        <v>4</v>
      </c>
      <c r="X40" s="76">
        <v>12</v>
      </c>
      <c r="Y40" s="76"/>
      <c r="Z40" s="76"/>
      <c r="AA40" s="76"/>
      <c r="AB40" s="76"/>
      <c r="AC40" s="76"/>
      <c r="AD40" s="76"/>
      <c r="AE40" s="76"/>
      <c r="AF40" s="76"/>
      <c r="AG40" s="76"/>
      <c r="AH40" s="76"/>
    </row>
    <row r="41" spans="1:34" ht="14" x14ac:dyDescent="0.15">
      <c r="A41" s="76">
        <v>40</v>
      </c>
      <c r="B41" s="95" t="s">
        <v>220</v>
      </c>
      <c r="C41" s="76" t="s">
        <v>181</v>
      </c>
      <c r="D41" s="76" t="s">
        <v>244</v>
      </c>
      <c r="E41" s="76" t="s">
        <v>250</v>
      </c>
      <c r="F41" s="96">
        <v>44403</v>
      </c>
      <c r="G41" s="98">
        <v>376.83600000000001</v>
      </c>
      <c r="H41" s="97">
        <v>2.1160000000000001</v>
      </c>
      <c r="I41" s="97">
        <v>2.3580000000000001</v>
      </c>
      <c r="J41" s="99">
        <v>50</v>
      </c>
      <c r="K41" s="76">
        <v>9.9</v>
      </c>
      <c r="L41" s="76">
        <v>430</v>
      </c>
      <c r="M41" s="76"/>
      <c r="N41" s="85"/>
      <c r="O41" s="104">
        <f t="shared" si="0"/>
        <v>0.87636279069767442</v>
      </c>
      <c r="P41" s="104"/>
      <c r="Q41" s="104" t="str">
        <f t="shared" si="1"/>
        <v>40_4T1-3-72H</v>
      </c>
      <c r="R41" s="104" t="s">
        <v>503</v>
      </c>
      <c r="S41" s="104"/>
      <c r="T41" s="76" t="s">
        <v>122</v>
      </c>
      <c r="U41" s="76">
        <v>2</v>
      </c>
      <c r="V41" s="97">
        <f t="shared" si="2"/>
        <v>73.367199999999997</v>
      </c>
      <c r="W41" s="76">
        <v>4</v>
      </c>
      <c r="X41" s="76">
        <v>12</v>
      </c>
      <c r="Y41" s="76"/>
      <c r="Z41" s="76"/>
      <c r="AA41" s="76"/>
      <c r="AB41" s="76"/>
      <c r="AC41" s="76"/>
      <c r="AD41" s="76"/>
      <c r="AE41" s="76"/>
      <c r="AF41" s="76"/>
      <c r="AG41" s="76"/>
      <c r="AH41" s="76"/>
    </row>
    <row r="42" spans="1:34" ht="14" x14ac:dyDescent="0.15">
      <c r="A42" s="76">
        <v>41</v>
      </c>
      <c r="B42" s="76" t="s">
        <v>221</v>
      </c>
      <c r="C42" s="76" t="s">
        <v>181</v>
      </c>
      <c r="D42" s="76" t="s">
        <v>245</v>
      </c>
      <c r="E42" s="76" t="s">
        <v>247</v>
      </c>
      <c r="F42" s="96">
        <v>44403</v>
      </c>
      <c r="G42" s="98">
        <v>287.30200000000002</v>
      </c>
      <c r="H42" s="97">
        <v>2.1110000000000002</v>
      </c>
      <c r="I42" s="97">
        <v>2.41</v>
      </c>
      <c r="J42" s="95">
        <v>50</v>
      </c>
      <c r="K42" s="76">
        <v>9.9</v>
      </c>
      <c r="L42" s="76">
        <v>353</v>
      </c>
      <c r="M42" s="76"/>
      <c r="N42" s="85"/>
      <c r="O42" s="104">
        <f t="shared" si="0"/>
        <v>0.81388668555240795</v>
      </c>
      <c r="P42" s="104"/>
      <c r="Q42" s="104" t="str">
        <f t="shared" si="1"/>
        <v>41_MC38-3-C</v>
      </c>
      <c r="R42" s="104" t="s">
        <v>399</v>
      </c>
      <c r="S42" s="104"/>
      <c r="T42" s="76" t="s">
        <v>125</v>
      </c>
      <c r="U42" s="76">
        <v>2</v>
      </c>
      <c r="V42" s="97">
        <f t="shared" si="2"/>
        <v>55.460400000000007</v>
      </c>
      <c r="W42" s="76">
        <v>4</v>
      </c>
      <c r="X42" s="76">
        <v>12</v>
      </c>
      <c r="Y42" s="76"/>
      <c r="Z42" s="76"/>
      <c r="AA42" s="76"/>
      <c r="AB42" s="76"/>
      <c r="AC42" s="76"/>
      <c r="AD42" s="76"/>
      <c r="AE42" s="76"/>
      <c r="AF42" s="76"/>
      <c r="AG42" s="76"/>
      <c r="AH42" s="76"/>
    </row>
    <row r="43" spans="1:34" ht="14" x14ac:dyDescent="0.15">
      <c r="A43" s="76">
        <v>42</v>
      </c>
      <c r="B43" s="76" t="s">
        <v>222</v>
      </c>
      <c r="C43" s="76" t="s">
        <v>181</v>
      </c>
      <c r="D43" s="76" t="s">
        <v>245</v>
      </c>
      <c r="E43" s="76" t="s">
        <v>248</v>
      </c>
      <c r="F43" s="96">
        <v>44403</v>
      </c>
      <c r="G43" s="98">
        <v>23.228000000000002</v>
      </c>
      <c r="H43" s="97">
        <v>1.8009999999999999</v>
      </c>
      <c r="I43" s="97">
        <v>1.32</v>
      </c>
      <c r="J43" s="76">
        <v>20</v>
      </c>
      <c r="K43" s="76">
        <v>8.1999999999999993</v>
      </c>
      <c r="L43" s="103">
        <v>14</v>
      </c>
      <c r="M43" s="76"/>
      <c r="N43" s="85"/>
      <c r="O43" s="104">
        <f t="shared" si="0"/>
        <v>1.6591428571428573</v>
      </c>
      <c r="P43" s="104" t="s">
        <v>261</v>
      </c>
      <c r="Q43" s="104" t="str">
        <f t="shared" si="1"/>
        <v>42_MC38-3-4H</v>
      </c>
      <c r="R43" s="104" t="s">
        <v>401</v>
      </c>
      <c r="S43" s="104"/>
      <c r="T43" s="76" t="s">
        <v>90</v>
      </c>
      <c r="U43" s="118">
        <v>3</v>
      </c>
      <c r="V43" s="97">
        <f t="shared" si="2"/>
        <v>3.9683999999999999</v>
      </c>
      <c r="W43" s="76">
        <v>4</v>
      </c>
      <c r="X43" s="76">
        <v>12</v>
      </c>
      <c r="Y43" s="76"/>
      <c r="Z43" s="76"/>
      <c r="AA43" s="76"/>
      <c r="AB43" s="76"/>
      <c r="AC43" s="76"/>
      <c r="AD43" s="76"/>
      <c r="AE43" s="76"/>
      <c r="AF43" s="76"/>
      <c r="AG43" s="76"/>
      <c r="AH43" s="76"/>
    </row>
    <row r="44" spans="1:34" ht="14" x14ac:dyDescent="0.15">
      <c r="A44" s="76">
        <v>44</v>
      </c>
      <c r="B44" s="76" t="s">
        <v>223</v>
      </c>
      <c r="C44" s="76" t="s">
        <v>181</v>
      </c>
      <c r="D44" s="76" t="s">
        <v>245</v>
      </c>
      <c r="E44" s="76" t="s">
        <v>250</v>
      </c>
      <c r="F44" s="96">
        <v>44403</v>
      </c>
      <c r="G44" s="98">
        <v>139.12</v>
      </c>
      <c r="H44" s="97">
        <v>2.0950000000000002</v>
      </c>
      <c r="I44" s="97">
        <v>1.7709999999999999</v>
      </c>
      <c r="J44" s="76">
        <v>50</v>
      </c>
      <c r="K44" s="76">
        <v>9.6999999999999993</v>
      </c>
      <c r="L44" s="76">
        <v>168</v>
      </c>
      <c r="M44" s="76"/>
      <c r="N44" s="85"/>
      <c r="O44" s="104">
        <f t="shared" si="0"/>
        <v>0.82809523809523811</v>
      </c>
      <c r="P44" s="104"/>
      <c r="Q44" s="104" t="str">
        <f t="shared" si="1"/>
        <v>44_MC38-3-72H</v>
      </c>
      <c r="R44" s="104" t="s">
        <v>404</v>
      </c>
      <c r="S44" s="104"/>
      <c r="T44" s="76" t="s">
        <v>110</v>
      </c>
      <c r="U44" s="76">
        <v>2</v>
      </c>
      <c r="V44" s="97">
        <f t="shared" si="2"/>
        <v>25.824000000000002</v>
      </c>
      <c r="W44" s="76">
        <v>4</v>
      </c>
      <c r="X44" s="76">
        <v>12</v>
      </c>
      <c r="Y44" s="76"/>
      <c r="Z44" s="76"/>
      <c r="AA44" s="76"/>
      <c r="AB44" s="76"/>
      <c r="AC44" s="76"/>
      <c r="AD44" s="76"/>
      <c r="AE44" s="76"/>
      <c r="AF44" s="76"/>
      <c r="AG44" s="76"/>
      <c r="AH44" s="76"/>
    </row>
    <row r="45" spans="1:34" ht="14" x14ac:dyDescent="0.15">
      <c r="A45" s="76">
        <v>45</v>
      </c>
      <c r="B45" s="76" t="s">
        <v>224</v>
      </c>
      <c r="C45" s="76" t="s">
        <v>181</v>
      </c>
      <c r="D45" s="76" t="s">
        <v>246</v>
      </c>
      <c r="E45" s="76" t="s">
        <v>247</v>
      </c>
      <c r="F45" s="96">
        <v>44403</v>
      </c>
      <c r="G45" s="98">
        <v>42.335999999999999</v>
      </c>
      <c r="H45" s="97">
        <v>1.766</v>
      </c>
      <c r="I45" s="97">
        <v>1.429</v>
      </c>
      <c r="J45" s="76">
        <v>20</v>
      </c>
      <c r="K45" s="76">
        <v>8.9</v>
      </c>
      <c r="L45" s="103">
        <v>15</v>
      </c>
      <c r="M45" s="76"/>
      <c r="N45" s="85"/>
      <c r="O45" s="104">
        <f t="shared" si="0"/>
        <v>2.8224</v>
      </c>
      <c r="P45" s="104">
        <v>9.6</v>
      </c>
      <c r="Q45" s="104" t="str">
        <f t="shared" si="1"/>
        <v>45_B16-3-C</v>
      </c>
      <c r="R45" s="104" t="s">
        <v>406</v>
      </c>
      <c r="S45" s="104"/>
      <c r="T45" s="76" t="s">
        <v>151</v>
      </c>
      <c r="U45" s="76">
        <v>2</v>
      </c>
      <c r="V45" s="97">
        <f t="shared" si="2"/>
        <v>6.4672000000000001</v>
      </c>
      <c r="W45" s="76">
        <v>4</v>
      </c>
      <c r="X45" s="76">
        <v>12</v>
      </c>
      <c r="Y45" s="76"/>
      <c r="Z45" s="76"/>
      <c r="AA45" s="76"/>
      <c r="AB45" s="76"/>
      <c r="AC45" s="76"/>
      <c r="AD45" s="76"/>
      <c r="AE45" s="76"/>
      <c r="AF45" s="76"/>
      <c r="AG45" s="76"/>
      <c r="AH45" s="76"/>
    </row>
    <row r="46" spans="1:34" ht="14" x14ac:dyDescent="0.15">
      <c r="A46" s="125">
        <v>49</v>
      </c>
      <c r="B46" s="125" t="s">
        <v>225</v>
      </c>
      <c r="C46" s="125" t="s">
        <v>181</v>
      </c>
      <c r="D46" s="125" t="s">
        <v>243</v>
      </c>
      <c r="E46" s="125" t="s">
        <v>247</v>
      </c>
      <c r="F46" s="127">
        <v>44606</v>
      </c>
      <c r="G46" s="125">
        <v>282</v>
      </c>
      <c r="H46" s="125">
        <v>2.1</v>
      </c>
      <c r="I46" s="125">
        <v>2.1</v>
      </c>
      <c r="J46" s="133">
        <v>50</v>
      </c>
      <c r="K46" s="125">
        <v>9.6999999999999993</v>
      </c>
      <c r="L46" s="125">
        <v>336</v>
      </c>
      <c r="M46" s="125"/>
      <c r="N46" s="130" t="s">
        <v>358</v>
      </c>
      <c r="O46" s="131">
        <f t="shared" si="0"/>
        <v>0.8392857142857143</v>
      </c>
      <c r="P46" s="131"/>
      <c r="Q46" s="131" t="str">
        <f t="shared" si="1"/>
        <v>49_MOPC-4-C</v>
      </c>
      <c r="R46" s="131" t="s">
        <v>386</v>
      </c>
      <c r="S46" s="131"/>
      <c r="T46" s="125" t="s">
        <v>105</v>
      </c>
      <c r="U46" s="125">
        <v>2</v>
      </c>
      <c r="V46" s="129">
        <f t="shared" si="2"/>
        <v>54.4</v>
      </c>
      <c r="W46" s="125">
        <v>4</v>
      </c>
      <c r="X46" s="125">
        <v>12</v>
      </c>
      <c r="Y46" s="76"/>
      <c r="Z46" s="76"/>
      <c r="AA46" s="76"/>
      <c r="AB46" s="76"/>
      <c r="AC46" s="76"/>
      <c r="AD46" s="76"/>
      <c r="AE46" s="76"/>
      <c r="AF46" s="76"/>
      <c r="AG46" s="76"/>
      <c r="AH46" s="76"/>
    </row>
    <row r="47" spans="1:34" ht="14" x14ac:dyDescent="0.15">
      <c r="A47" s="125">
        <v>50</v>
      </c>
      <c r="B47" s="125" t="s">
        <v>226</v>
      </c>
      <c r="C47" s="125" t="s">
        <v>181</v>
      </c>
      <c r="D47" s="125" t="s">
        <v>243</v>
      </c>
      <c r="E47" s="125" t="s">
        <v>248</v>
      </c>
      <c r="F47" s="127">
        <v>44606</v>
      </c>
      <c r="G47" s="125">
        <v>252</v>
      </c>
      <c r="H47" s="125">
        <v>2.1</v>
      </c>
      <c r="I47" s="125">
        <v>2</v>
      </c>
      <c r="J47" s="132">
        <v>50</v>
      </c>
      <c r="K47" s="125">
        <v>9.6999999999999993</v>
      </c>
      <c r="L47" s="125">
        <v>224</v>
      </c>
      <c r="M47" s="125"/>
      <c r="N47" s="130" t="s">
        <v>358</v>
      </c>
      <c r="O47" s="131">
        <f t="shared" si="0"/>
        <v>1.125</v>
      </c>
      <c r="P47" s="131"/>
      <c r="Q47" s="131" t="str">
        <f t="shared" si="1"/>
        <v>50_MOPC-4-4H</v>
      </c>
      <c r="R47" s="131" t="s">
        <v>374</v>
      </c>
      <c r="S47" s="131"/>
      <c r="T47" s="125" t="s">
        <v>86</v>
      </c>
      <c r="U47" s="125">
        <v>2</v>
      </c>
      <c r="V47" s="129">
        <f t="shared" si="2"/>
        <v>48.4</v>
      </c>
      <c r="W47" s="125">
        <v>4</v>
      </c>
      <c r="X47" s="125">
        <v>12</v>
      </c>
      <c r="Y47" s="76"/>
      <c r="Z47" s="76"/>
      <c r="AA47" s="76"/>
      <c r="AB47" s="76"/>
      <c r="AC47" s="76"/>
      <c r="AD47" s="76"/>
      <c r="AE47" s="76"/>
      <c r="AF47" s="76"/>
      <c r="AG47" s="76"/>
      <c r="AH47" s="76"/>
    </row>
    <row r="48" spans="1:34" ht="14" x14ac:dyDescent="0.15">
      <c r="A48" s="125">
        <v>51</v>
      </c>
      <c r="B48" s="125" t="s">
        <v>227</v>
      </c>
      <c r="C48" s="125" t="s">
        <v>181</v>
      </c>
      <c r="D48" s="125" t="s">
        <v>243</v>
      </c>
      <c r="E48" s="125" t="s">
        <v>249</v>
      </c>
      <c r="F48" s="127">
        <v>44606</v>
      </c>
      <c r="G48" s="125">
        <v>188</v>
      </c>
      <c r="H48" s="125">
        <v>2.1</v>
      </c>
      <c r="I48" s="125">
        <v>1.9</v>
      </c>
      <c r="J48" s="133">
        <v>50</v>
      </c>
      <c r="K48" s="125">
        <v>9.5</v>
      </c>
      <c r="L48" s="125">
        <v>268</v>
      </c>
      <c r="M48" s="125"/>
      <c r="N48" s="130" t="s">
        <v>358</v>
      </c>
      <c r="O48" s="131">
        <f t="shared" si="0"/>
        <v>0.70149253731343286</v>
      </c>
      <c r="P48" s="131"/>
      <c r="Q48" s="131" t="str">
        <f t="shared" si="1"/>
        <v>51_MOPC-4-24H</v>
      </c>
      <c r="R48" s="131" t="s">
        <v>378</v>
      </c>
      <c r="S48" s="131"/>
      <c r="T48" s="125" t="s">
        <v>97</v>
      </c>
      <c r="U48" s="125">
        <v>2</v>
      </c>
      <c r="V48" s="129">
        <f t="shared" si="2"/>
        <v>35.6</v>
      </c>
      <c r="W48" s="125">
        <v>4</v>
      </c>
      <c r="X48" s="125">
        <v>12</v>
      </c>
      <c r="Y48" s="76"/>
      <c r="Z48" s="76"/>
      <c r="AA48" s="76"/>
      <c r="AB48" s="76"/>
      <c r="AC48" s="76"/>
      <c r="AD48" s="76"/>
      <c r="AE48" s="76"/>
      <c r="AF48" s="76"/>
      <c r="AG48" s="76"/>
      <c r="AH48" s="76"/>
    </row>
    <row r="49" spans="1:34" ht="14" x14ac:dyDescent="0.15">
      <c r="A49" s="125">
        <v>52</v>
      </c>
      <c r="B49" s="125" t="s">
        <v>228</v>
      </c>
      <c r="C49" s="125" t="s">
        <v>181</v>
      </c>
      <c r="D49" s="125" t="s">
        <v>243</v>
      </c>
      <c r="E49" s="125" t="s">
        <v>250</v>
      </c>
      <c r="F49" s="127">
        <v>44606</v>
      </c>
      <c r="G49" s="125">
        <v>170</v>
      </c>
      <c r="H49" s="125">
        <v>2.1</v>
      </c>
      <c r="I49" s="125">
        <v>1.2</v>
      </c>
      <c r="J49" s="132">
        <v>50</v>
      </c>
      <c r="K49" s="125">
        <v>9.6</v>
      </c>
      <c r="L49" s="125">
        <v>287</v>
      </c>
      <c r="M49" s="125"/>
      <c r="N49" s="130" t="s">
        <v>358</v>
      </c>
      <c r="O49" s="131">
        <f t="shared" si="0"/>
        <v>0.59233449477351918</v>
      </c>
      <c r="P49" s="131"/>
      <c r="Q49" s="131" t="str">
        <f t="shared" si="1"/>
        <v>52_MOPC-4-72H</v>
      </c>
      <c r="R49" s="131" t="s">
        <v>390</v>
      </c>
      <c r="S49" s="131"/>
      <c r="T49" s="125" t="s">
        <v>132</v>
      </c>
      <c r="U49" s="125">
        <v>2</v>
      </c>
      <c r="V49" s="129">
        <f t="shared" si="2"/>
        <v>32</v>
      </c>
      <c r="W49" s="125">
        <v>4</v>
      </c>
      <c r="X49" s="125">
        <v>12</v>
      </c>
      <c r="Y49" s="76"/>
      <c r="Z49" s="76"/>
      <c r="AA49" s="76"/>
      <c r="AB49" s="76"/>
      <c r="AC49" s="76"/>
      <c r="AD49" s="76"/>
      <c r="AE49" s="76"/>
      <c r="AF49" s="76"/>
      <c r="AG49" s="76"/>
      <c r="AH49" s="76"/>
    </row>
    <row r="50" spans="1:34" ht="14" x14ac:dyDescent="0.15">
      <c r="A50" s="125">
        <v>53</v>
      </c>
      <c r="B50" s="125" t="s">
        <v>229</v>
      </c>
      <c r="C50" s="125" t="s">
        <v>181</v>
      </c>
      <c r="D50" s="125" t="s">
        <v>244</v>
      </c>
      <c r="E50" s="125" t="s">
        <v>247</v>
      </c>
      <c r="F50" s="127">
        <v>44606</v>
      </c>
      <c r="G50" s="125">
        <v>200</v>
      </c>
      <c r="H50" s="125">
        <v>2.1</v>
      </c>
      <c r="I50" s="125">
        <v>2.1</v>
      </c>
      <c r="J50" s="133">
        <v>50</v>
      </c>
      <c r="K50" s="125">
        <v>9.9</v>
      </c>
      <c r="L50" s="125">
        <v>262</v>
      </c>
      <c r="M50" s="125"/>
      <c r="N50" s="130" t="s">
        <v>358</v>
      </c>
      <c r="O50" s="131">
        <f t="shared" si="0"/>
        <v>0.76335877862595425</v>
      </c>
      <c r="P50" s="131"/>
      <c r="Q50" s="131" t="str">
        <f t="shared" si="1"/>
        <v>53_4T1-4-C</v>
      </c>
      <c r="R50" s="131" t="s">
        <v>500</v>
      </c>
      <c r="S50" s="131"/>
      <c r="T50" s="125" t="s">
        <v>102</v>
      </c>
      <c r="U50" s="125">
        <v>2</v>
      </c>
      <c r="V50" s="129">
        <f t="shared" si="2"/>
        <v>38</v>
      </c>
      <c r="W50" s="125">
        <v>4</v>
      </c>
      <c r="X50" s="125">
        <v>12</v>
      </c>
      <c r="Y50" s="76"/>
      <c r="Z50" s="76"/>
      <c r="AA50" s="76"/>
      <c r="AB50" s="76"/>
      <c r="AC50" s="76"/>
      <c r="AD50" s="76"/>
      <c r="AE50" s="76"/>
      <c r="AF50" s="76"/>
      <c r="AG50" s="76"/>
      <c r="AH50" s="76"/>
    </row>
    <row r="51" spans="1:34" ht="14" x14ac:dyDescent="0.15">
      <c r="A51" s="125">
        <v>54</v>
      </c>
      <c r="B51" s="125" t="s">
        <v>230</v>
      </c>
      <c r="C51" s="125" t="s">
        <v>181</v>
      </c>
      <c r="D51" s="125" t="s">
        <v>244</v>
      </c>
      <c r="E51" s="125" t="s">
        <v>248</v>
      </c>
      <c r="F51" s="127">
        <v>44606</v>
      </c>
      <c r="G51" s="125">
        <v>173</v>
      </c>
      <c r="H51" s="125">
        <v>2.1</v>
      </c>
      <c r="I51" s="125">
        <v>2.1</v>
      </c>
      <c r="J51" s="132">
        <v>50</v>
      </c>
      <c r="K51" s="125">
        <v>9.9</v>
      </c>
      <c r="L51" s="125">
        <v>369</v>
      </c>
      <c r="M51" s="125"/>
      <c r="N51" s="130" t="s">
        <v>358</v>
      </c>
      <c r="O51" s="131">
        <f t="shared" si="0"/>
        <v>0.46883468834688347</v>
      </c>
      <c r="P51" s="134">
        <v>10</v>
      </c>
      <c r="Q51" s="131" t="str">
        <f t="shared" si="1"/>
        <v>54_4T1-4-4H</v>
      </c>
      <c r="R51" s="131" t="s">
        <v>501</v>
      </c>
      <c r="S51" s="131"/>
      <c r="T51" s="125" t="s">
        <v>93</v>
      </c>
      <c r="U51" s="125">
        <v>2</v>
      </c>
      <c r="V51" s="129">
        <f t="shared" si="2"/>
        <v>32.6</v>
      </c>
      <c r="W51" s="125">
        <v>4</v>
      </c>
      <c r="X51" s="125">
        <v>12</v>
      </c>
      <c r="Y51" s="76"/>
      <c r="Z51" s="76"/>
      <c r="AA51" s="76"/>
      <c r="AB51" s="76"/>
      <c r="AC51" s="76"/>
      <c r="AD51" s="76"/>
      <c r="AE51" s="76"/>
      <c r="AF51" s="76"/>
      <c r="AG51" s="76"/>
      <c r="AH51" s="76"/>
    </row>
    <row r="52" spans="1:34" ht="14" x14ac:dyDescent="0.15">
      <c r="A52" s="125">
        <v>55</v>
      </c>
      <c r="B52" s="125" t="s">
        <v>231</v>
      </c>
      <c r="C52" s="125" t="s">
        <v>181</v>
      </c>
      <c r="D52" s="125" t="s">
        <v>244</v>
      </c>
      <c r="E52" s="125" t="s">
        <v>249</v>
      </c>
      <c r="F52" s="127">
        <v>44606</v>
      </c>
      <c r="G52" s="125">
        <v>105</v>
      </c>
      <c r="H52" s="125">
        <v>2.1</v>
      </c>
      <c r="I52" s="125">
        <v>1.9</v>
      </c>
      <c r="J52" s="133">
        <v>50</v>
      </c>
      <c r="K52" s="125">
        <v>10</v>
      </c>
      <c r="L52" s="125">
        <v>175</v>
      </c>
      <c r="M52" s="125"/>
      <c r="N52" s="130" t="s">
        <v>358</v>
      </c>
      <c r="O52" s="131">
        <f t="shared" si="0"/>
        <v>0.6</v>
      </c>
      <c r="P52" s="131"/>
      <c r="Q52" s="131" t="str">
        <f t="shared" si="1"/>
        <v>55_4T1-4-24H</v>
      </c>
      <c r="R52" s="131" t="s">
        <v>502</v>
      </c>
      <c r="S52" s="131"/>
      <c r="T52" s="125" t="s">
        <v>79</v>
      </c>
      <c r="U52" s="125">
        <v>2</v>
      </c>
      <c r="V52" s="129">
        <f t="shared" si="2"/>
        <v>19</v>
      </c>
      <c r="W52" s="125">
        <v>4</v>
      </c>
      <c r="X52" s="125">
        <v>12</v>
      </c>
      <c r="Y52" s="76"/>
      <c r="Z52" s="76"/>
      <c r="AA52" s="76"/>
      <c r="AB52" s="76"/>
      <c r="AC52" s="76"/>
      <c r="AD52" s="76"/>
      <c r="AE52" s="76"/>
      <c r="AF52" s="76"/>
      <c r="AG52" s="76"/>
      <c r="AH52" s="76"/>
    </row>
    <row r="53" spans="1:34" ht="14" x14ac:dyDescent="0.15">
      <c r="A53" s="125">
        <v>56</v>
      </c>
      <c r="B53" s="132" t="s">
        <v>232</v>
      </c>
      <c r="C53" s="125" t="s">
        <v>181</v>
      </c>
      <c r="D53" s="125" t="s">
        <v>244</v>
      </c>
      <c r="E53" s="125" t="s">
        <v>250</v>
      </c>
      <c r="F53" s="127">
        <v>44606</v>
      </c>
      <c r="G53" s="125">
        <v>228</v>
      </c>
      <c r="H53" s="125">
        <v>2.1</v>
      </c>
      <c r="I53" s="125">
        <v>2</v>
      </c>
      <c r="J53" s="132">
        <v>50</v>
      </c>
      <c r="K53" s="125">
        <v>9</v>
      </c>
      <c r="L53" s="125">
        <v>400</v>
      </c>
      <c r="M53" s="125"/>
      <c r="N53" s="130" t="s">
        <v>358</v>
      </c>
      <c r="O53" s="131">
        <f t="shared" si="0"/>
        <v>0.56999999999999995</v>
      </c>
      <c r="P53" s="131"/>
      <c r="Q53" s="131" t="str">
        <f t="shared" si="1"/>
        <v>56_4T1-4-72H</v>
      </c>
      <c r="R53" s="131" t="s">
        <v>503</v>
      </c>
      <c r="S53" s="131"/>
      <c r="T53" s="125" t="s">
        <v>142</v>
      </c>
      <c r="U53" s="125">
        <v>2</v>
      </c>
      <c r="V53" s="129">
        <f t="shared" si="2"/>
        <v>43.6</v>
      </c>
      <c r="W53" s="125">
        <v>4</v>
      </c>
      <c r="X53" s="125">
        <v>12</v>
      </c>
      <c r="Y53" s="76"/>
      <c r="Z53" s="76"/>
      <c r="AA53" s="76"/>
      <c r="AB53" s="76"/>
      <c r="AC53" s="76"/>
      <c r="AD53" s="76"/>
      <c r="AE53" s="76"/>
      <c r="AF53" s="76"/>
      <c r="AG53" s="76"/>
      <c r="AH53" s="76"/>
    </row>
    <row r="54" spans="1:34" ht="14" x14ac:dyDescent="0.15">
      <c r="A54" s="125">
        <v>57</v>
      </c>
      <c r="B54" s="125" t="s">
        <v>233</v>
      </c>
      <c r="C54" s="125" t="s">
        <v>181</v>
      </c>
      <c r="D54" s="125" t="s">
        <v>245</v>
      </c>
      <c r="E54" s="125" t="s">
        <v>247</v>
      </c>
      <c r="F54" s="127">
        <v>44606</v>
      </c>
      <c r="G54" s="125">
        <v>850</v>
      </c>
      <c r="H54" s="125">
        <v>2.1</v>
      </c>
      <c r="I54" s="125">
        <v>2.2000000000000002</v>
      </c>
      <c r="J54" s="133">
        <v>50</v>
      </c>
      <c r="K54" s="125">
        <v>9.8000000000000007</v>
      </c>
      <c r="L54" s="125">
        <v>638</v>
      </c>
      <c r="M54" s="125"/>
      <c r="N54" s="130" t="s">
        <v>358</v>
      </c>
      <c r="O54" s="131">
        <f t="shared" si="0"/>
        <v>1.3322884012539185</v>
      </c>
      <c r="P54" s="131"/>
      <c r="Q54" s="131" t="str">
        <f t="shared" si="1"/>
        <v>57_MC38-4-C</v>
      </c>
      <c r="R54" s="131" t="s">
        <v>399</v>
      </c>
      <c r="S54" s="131"/>
      <c r="T54" s="125" t="s">
        <v>118</v>
      </c>
      <c r="U54" s="125">
        <v>2</v>
      </c>
      <c r="V54" s="129">
        <f t="shared" si="2"/>
        <v>168</v>
      </c>
      <c r="W54" s="125">
        <v>4</v>
      </c>
      <c r="X54" s="125">
        <v>12</v>
      </c>
      <c r="Y54" s="76"/>
      <c r="Z54" s="76"/>
      <c r="AA54" s="76"/>
      <c r="AB54" s="76"/>
      <c r="AC54" s="76"/>
      <c r="AD54" s="76"/>
      <c r="AE54" s="76"/>
      <c r="AF54" s="76"/>
      <c r="AG54" s="76"/>
      <c r="AH54" s="76"/>
    </row>
    <row r="55" spans="1:34" ht="14" x14ac:dyDescent="0.15">
      <c r="A55" s="125">
        <v>58</v>
      </c>
      <c r="B55" s="125" t="s">
        <v>234</v>
      </c>
      <c r="C55" s="125" t="s">
        <v>181</v>
      </c>
      <c r="D55" s="125" t="s">
        <v>245</v>
      </c>
      <c r="E55" s="125" t="s">
        <v>248</v>
      </c>
      <c r="F55" s="127">
        <v>44606</v>
      </c>
      <c r="G55" s="125">
        <v>544</v>
      </c>
      <c r="H55" s="125">
        <v>2.1</v>
      </c>
      <c r="I55" s="125">
        <v>2.2000000000000002</v>
      </c>
      <c r="J55" s="132">
        <v>50</v>
      </c>
      <c r="K55" s="125">
        <v>9.8000000000000007</v>
      </c>
      <c r="L55" s="125">
        <v>348</v>
      </c>
      <c r="M55" s="125"/>
      <c r="N55" s="130" t="s">
        <v>358</v>
      </c>
      <c r="O55" s="131">
        <f t="shared" si="0"/>
        <v>1.5632183908045978</v>
      </c>
      <c r="P55" s="131"/>
      <c r="Q55" s="131" t="str">
        <f t="shared" si="1"/>
        <v>58_MC38-4-4H</v>
      </c>
      <c r="R55" s="131" t="s">
        <v>401</v>
      </c>
      <c r="S55" s="131"/>
      <c r="T55" s="125" t="s">
        <v>75</v>
      </c>
      <c r="U55" s="125">
        <v>2</v>
      </c>
      <c r="V55" s="129">
        <f t="shared" si="2"/>
        <v>106.8</v>
      </c>
      <c r="W55" s="125">
        <v>4</v>
      </c>
      <c r="X55" s="125">
        <v>12</v>
      </c>
      <c r="Y55" s="76"/>
      <c r="Z55" s="76"/>
      <c r="AA55" s="76"/>
      <c r="AB55" s="76"/>
      <c r="AC55" s="76"/>
      <c r="AD55" s="76"/>
      <c r="AE55" s="76"/>
      <c r="AF55" s="76"/>
      <c r="AG55" s="76"/>
      <c r="AH55" s="76"/>
    </row>
    <row r="56" spans="1:34" ht="14" x14ac:dyDescent="0.15">
      <c r="A56" s="125">
        <v>59</v>
      </c>
      <c r="B56" s="125" t="s">
        <v>235</v>
      </c>
      <c r="C56" s="125" t="s">
        <v>181</v>
      </c>
      <c r="D56" s="125" t="s">
        <v>245</v>
      </c>
      <c r="E56" s="125" t="s">
        <v>249</v>
      </c>
      <c r="F56" s="127">
        <v>44606</v>
      </c>
      <c r="G56" s="125">
        <v>552</v>
      </c>
      <c r="H56" s="125">
        <v>2.1</v>
      </c>
      <c r="I56" s="125">
        <v>2.2000000000000002</v>
      </c>
      <c r="J56" s="133">
        <v>50</v>
      </c>
      <c r="K56" s="125">
        <v>9.6</v>
      </c>
      <c r="L56" s="125">
        <v>315</v>
      </c>
      <c r="M56" s="125"/>
      <c r="N56" s="130" t="s">
        <v>358</v>
      </c>
      <c r="O56" s="131">
        <f t="shared" si="0"/>
        <v>1.7523809523809524</v>
      </c>
      <c r="P56" s="131"/>
      <c r="Q56" s="131" t="str">
        <f t="shared" si="1"/>
        <v>59_MC38-4-24H</v>
      </c>
      <c r="R56" s="131" t="s">
        <v>380</v>
      </c>
      <c r="S56" s="131"/>
      <c r="T56" s="125" t="s">
        <v>149</v>
      </c>
      <c r="U56" s="125">
        <v>2</v>
      </c>
      <c r="V56" s="129">
        <f t="shared" si="2"/>
        <v>108.4</v>
      </c>
      <c r="W56" s="125">
        <v>4</v>
      </c>
      <c r="X56" s="125">
        <v>12</v>
      </c>
      <c r="Y56" s="76"/>
      <c r="Z56" s="76"/>
      <c r="AA56" s="76"/>
      <c r="AB56" s="76"/>
      <c r="AC56" s="76"/>
      <c r="AD56" s="76"/>
      <c r="AE56" s="76"/>
      <c r="AF56" s="76"/>
      <c r="AG56" s="76"/>
      <c r="AH56" s="76"/>
    </row>
    <row r="57" spans="1:34" ht="14" x14ac:dyDescent="0.15">
      <c r="A57" s="125">
        <v>60</v>
      </c>
      <c r="B57" s="125" t="s">
        <v>236</v>
      </c>
      <c r="C57" s="125" t="s">
        <v>181</v>
      </c>
      <c r="D57" s="125" t="s">
        <v>245</v>
      </c>
      <c r="E57" s="125" t="s">
        <v>250</v>
      </c>
      <c r="F57" s="127">
        <v>44606</v>
      </c>
      <c r="G57" s="125">
        <v>673</v>
      </c>
      <c r="H57" s="125">
        <v>2.1</v>
      </c>
      <c r="I57" s="125">
        <v>2.2000000000000002</v>
      </c>
      <c r="J57" s="132">
        <v>50</v>
      </c>
      <c r="K57" s="125">
        <v>9.1</v>
      </c>
      <c r="L57" s="125">
        <v>433</v>
      </c>
      <c r="M57" s="125"/>
      <c r="N57" s="130" t="s">
        <v>358</v>
      </c>
      <c r="O57" s="131">
        <f t="shared" si="0"/>
        <v>1.5542725173210161</v>
      </c>
      <c r="P57" s="131"/>
      <c r="Q57" s="131" t="str">
        <f t="shared" si="1"/>
        <v>60_MC38-4-72H</v>
      </c>
      <c r="R57" s="131" t="s">
        <v>404</v>
      </c>
      <c r="S57" s="131"/>
      <c r="T57" s="125" t="s">
        <v>117</v>
      </c>
      <c r="U57" s="125">
        <v>2</v>
      </c>
      <c r="V57" s="129">
        <f t="shared" si="2"/>
        <v>132.6</v>
      </c>
      <c r="W57" s="125">
        <v>4</v>
      </c>
      <c r="X57" s="125">
        <v>12</v>
      </c>
      <c r="Y57" s="76"/>
      <c r="Z57" s="76"/>
      <c r="AA57" s="76"/>
      <c r="AB57" s="76"/>
      <c r="AC57" s="76"/>
      <c r="AD57" s="76"/>
      <c r="AE57" s="76"/>
      <c r="AF57" s="76"/>
      <c r="AG57" s="76"/>
      <c r="AH57" s="76"/>
    </row>
    <row r="58" spans="1:34" ht="14" x14ac:dyDescent="0.15">
      <c r="A58" s="125">
        <v>61</v>
      </c>
      <c r="B58" s="125" t="s">
        <v>237</v>
      </c>
      <c r="C58" s="125" t="s">
        <v>181</v>
      </c>
      <c r="D58" s="125" t="s">
        <v>246</v>
      </c>
      <c r="E58" s="125" t="s">
        <v>247</v>
      </c>
      <c r="F58" s="127">
        <v>44606</v>
      </c>
      <c r="G58" s="125">
        <v>467</v>
      </c>
      <c r="H58" s="125">
        <v>2.1</v>
      </c>
      <c r="I58" s="125">
        <v>1.5</v>
      </c>
      <c r="J58" s="133">
        <v>50</v>
      </c>
      <c r="K58" s="125">
        <v>9.9</v>
      </c>
      <c r="L58" s="125">
        <v>319</v>
      </c>
      <c r="M58" s="125"/>
      <c r="N58" s="130" t="s">
        <v>358</v>
      </c>
      <c r="O58" s="131">
        <f t="shared" si="0"/>
        <v>1.4639498432601881</v>
      </c>
      <c r="P58" s="131"/>
      <c r="Q58" s="131" t="str">
        <f t="shared" si="1"/>
        <v>61_B16-4-C</v>
      </c>
      <c r="R58" s="131" t="s">
        <v>406</v>
      </c>
      <c r="S58" s="131"/>
      <c r="T58" s="125" t="s">
        <v>124</v>
      </c>
      <c r="U58" s="125">
        <v>2</v>
      </c>
      <c r="V58" s="129">
        <f t="shared" si="2"/>
        <v>91.4</v>
      </c>
      <c r="W58" s="125">
        <v>4</v>
      </c>
      <c r="X58" s="125">
        <v>12</v>
      </c>
      <c r="Y58" s="76"/>
      <c r="Z58" s="76"/>
      <c r="AA58" s="76"/>
      <c r="AB58" s="76"/>
      <c r="AC58" s="76"/>
      <c r="AD58" s="76"/>
      <c r="AE58" s="76"/>
      <c r="AF58" s="76"/>
      <c r="AG58" s="76"/>
      <c r="AH58" s="76"/>
    </row>
    <row r="59" spans="1:34" ht="14" x14ac:dyDescent="0.15">
      <c r="A59" s="125">
        <v>62</v>
      </c>
      <c r="B59" s="125" t="s">
        <v>238</v>
      </c>
      <c r="C59" s="125" t="s">
        <v>181</v>
      </c>
      <c r="D59" s="125" t="s">
        <v>246</v>
      </c>
      <c r="E59" s="125" t="s">
        <v>248</v>
      </c>
      <c r="F59" s="127">
        <v>44606</v>
      </c>
      <c r="G59" s="125">
        <v>441</v>
      </c>
      <c r="H59" s="125">
        <v>2.1</v>
      </c>
      <c r="I59" s="125">
        <v>2.1</v>
      </c>
      <c r="J59" s="132">
        <v>50</v>
      </c>
      <c r="K59" s="125">
        <v>9.8000000000000007</v>
      </c>
      <c r="L59" s="125">
        <v>430</v>
      </c>
      <c r="M59" s="125"/>
      <c r="N59" s="130" t="s">
        <v>358</v>
      </c>
      <c r="O59" s="131">
        <f t="shared" si="0"/>
        <v>1.0255813953488373</v>
      </c>
      <c r="P59" s="131"/>
      <c r="Q59" s="131" t="str">
        <f t="shared" si="1"/>
        <v>62_B16-4-4H</v>
      </c>
      <c r="R59" s="131" t="s">
        <v>382</v>
      </c>
      <c r="S59" s="131"/>
      <c r="T59" s="125" t="s">
        <v>135</v>
      </c>
      <c r="U59" s="125">
        <v>2</v>
      </c>
      <c r="V59" s="129">
        <f t="shared" si="2"/>
        <v>86.2</v>
      </c>
      <c r="W59" s="125">
        <v>4</v>
      </c>
      <c r="X59" s="125">
        <v>12</v>
      </c>
      <c r="Y59" s="76"/>
      <c r="Z59" s="76"/>
      <c r="AA59" s="76"/>
      <c r="AB59" s="76"/>
      <c r="AC59" s="76"/>
      <c r="AD59" s="76"/>
      <c r="AE59" s="76"/>
      <c r="AF59" s="76"/>
      <c r="AG59" s="76"/>
      <c r="AH59" s="76"/>
    </row>
    <row r="60" spans="1:34" ht="14" x14ac:dyDescent="0.15">
      <c r="A60" s="125">
        <v>63</v>
      </c>
      <c r="B60" s="125" t="s">
        <v>239</v>
      </c>
      <c r="C60" s="125" t="s">
        <v>181</v>
      </c>
      <c r="D60" s="125" t="s">
        <v>246</v>
      </c>
      <c r="E60" s="125" t="s">
        <v>249</v>
      </c>
      <c r="F60" s="127">
        <v>44606</v>
      </c>
      <c r="G60" s="125">
        <v>332</v>
      </c>
      <c r="H60" s="125">
        <v>2.1</v>
      </c>
      <c r="I60" s="125">
        <v>1.6</v>
      </c>
      <c r="J60" s="133">
        <v>50</v>
      </c>
      <c r="K60" s="125">
        <v>9.8000000000000007</v>
      </c>
      <c r="L60" s="125">
        <v>441</v>
      </c>
      <c r="M60" s="125"/>
      <c r="N60" s="130" t="s">
        <v>358</v>
      </c>
      <c r="O60" s="131">
        <f t="shared" si="0"/>
        <v>0.75283446712018143</v>
      </c>
      <c r="P60" s="131"/>
      <c r="Q60" s="131" t="str">
        <f t="shared" si="1"/>
        <v>63_B16-4-24H</v>
      </c>
      <c r="R60" s="131" t="s">
        <v>384</v>
      </c>
      <c r="S60" s="131"/>
      <c r="T60" s="125" t="s">
        <v>113</v>
      </c>
      <c r="U60" s="125">
        <v>2</v>
      </c>
      <c r="V60" s="129">
        <f t="shared" si="2"/>
        <v>64.400000000000006</v>
      </c>
      <c r="W60" s="125">
        <v>4</v>
      </c>
      <c r="X60" s="125">
        <v>12</v>
      </c>
      <c r="Y60" s="76"/>
      <c r="Z60" s="76"/>
      <c r="AA60" s="76"/>
      <c r="AB60" s="76"/>
      <c r="AC60" s="76"/>
      <c r="AD60" s="76"/>
      <c r="AE60" s="76"/>
      <c r="AF60" s="76"/>
      <c r="AG60" s="76"/>
      <c r="AH60" s="76"/>
    </row>
    <row r="61" spans="1:34" ht="14" x14ac:dyDescent="0.15">
      <c r="A61" s="125">
        <v>64</v>
      </c>
      <c r="B61" s="125" t="s">
        <v>240</v>
      </c>
      <c r="C61" s="125" t="s">
        <v>181</v>
      </c>
      <c r="D61" s="125" t="s">
        <v>246</v>
      </c>
      <c r="E61" s="125" t="s">
        <v>250</v>
      </c>
      <c r="F61" s="127">
        <v>44606</v>
      </c>
      <c r="G61" s="125">
        <v>851</v>
      </c>
      <c r="H61" s="125">
        <v>2.1</v>
      </c>
      <c r="I61" s="125">
        <v>2.2000000000000002</v>
      </c>
      <c r="J61" s="132">
        <v>50</v>
      </c>
      <c r="K61" s="125">
        <v>9.1999999999999993</v>
      </c>
      <c r="L61" s="125">
        <v>593</v>
      </c>
      <c r="M61" s="125"/>
      <c r="N61" s="130" t="s">
        <v>358</v>
      </c>
      <c r="O61" s="131">
        <f t="shared" si="0"/>
        <v>1.4350758853288363</v>
      </c>
      <c r="P61" s="131"/>
      <c r="Q61" s="131" t="str">
        <f t="shared" si="1"/>
        <v>64_B16-4-72H</v>
      </c>
      <c r="R61" s="131" t="s">
        <v>410</v>
      </c>
      <c r="S61" s="131"/>
      <c r="T61" s="125" t="s">
        <v>84</v>
      </c>
      <c r="U61" s="125">
        <v>2</v>
      </c>
      <c r="V61" s="129">
        <f t="shared" si="2"/>
        <v>168.2</v>
      </c>
      <c r="W61" s="125">
        <v>4</v>
      </c>
      <c r="X61" s="125">
        <v>12</v>
      </c>
      <c r="Y61" s="76"/>
      <c r="Z61" s="76"/>
      <c r="AA61" s="76"/>
      <c r="AB61" s="76"/>
      <c r="AC61" s="76"/>
      <c r="AD61" s="76"/>
      <c r="AE61" s="76"/>
      <c r="AF61" s="76"/>
      <c r="AG61" s="76"/>
      <c r="AH61" s="76"/>
    </row>
    <row r="62" spans="1:34" ht="14" x14ac:dyDescent="0.15">
      <c r="A62" s="76">
        <v>65</v>
      </c>
      <c r="B62" s="76" t="s">
        <v>317</v>
      </c>
      <c r="C62" s="76" t="s">
        <v>181</v>
      </c>
      <c r="D62" s="76" t="s">
        <v>243</v>
      </c>
      <c r="E62" s="76" t="s">
        <v>247</v>
      </c>
      <c r="F62" s="96">
        <v>44620</v>
      </c>
      <c r="G62" s="76">
        <v>134</v>
      </c>
      <c r="H62" s="76" t="s">
        <v>333</v>
      </c>
      <c r="I62" s="76">
        <v>1.8</v>
      </c>
      <c r="J62" s="76">
        <v>60</v>
      </c>
      <c r="K62" s="76">
        <v>9.6999999999999993</v>
      </c>
      <c r="L62" s="76">
        <v>116</v>
      </c>
      <c r="M62" s="76"/>
      <c r="N62" s="85"/>
      <c r="O62" s="104">
        <f t="shared" si="0"/>
        <v>1.1551724137931034</v>
      </c>
      <c r="P62" s="104"/>
      <c r="Q62" s="104" t="str">
        <f t="shared" si="1"/>
        <v>65_MOPC-5-C</v>
      </c>
      <c r="R62" s="104" t="s">
        <v>386</v>
      </c>
      <c r="S62" s="104"/>
      <c r="T62" s="76" t="s">
        <v>101</v>
      </c>
      <c r="U62" s="76">
        <v>2</v>
      </c>
      <c r="V62" s="97">
        <f t="shared" si="2"/>
        <v>24.8</v>
      </c>
      <c r="W62" s="76">
        <v>4</v>
      </c>
      <c r="X62" s="76">
        <v>12</v>
      </c>
      <c r="Y62" s="76"/>
      <c r="Z62" s="76"/>
      <c r="AA62" s="76"/>
      <c r="AB62" s="76"/>
      <c r="AC62" s="76"/>
      <c r="AD62" s="76"/>
      <c r="AE62" s="76"/>
      <c r="AF62" s="76"/>
      <c r="AG62" s="76"/>
      <c r="AH62" s="76"/>
    </row>
    <row r="63" spans="1:34" ht="14" x14ac:dyDescent="0.15">
      <c r="A63" s="76">
        <v>66</v>
      </c>
      <c r="B63" s="76" t="s">
        <v>318</v>
      </c>
      <c r="C63" s="76" t="s">
        <v>181</v>
      </c>
      <c r="D63" s="76" t="s">
        <v>243</v>
      </c>
      <c r="E63" s="76" t="s">
        <v>248</v>
      </c>
      <c r="F63" s="96">
        <v>44620</v>
      </c>
      <c r="G63" s="76">
        <v>115</v>
      </c>
      <c r="H63" s="76" t="s">
        <v>333</v>
      </c>
      <c r="I63" s="76">
        <v>1.07</v>
      </c>
      <c r="J63" s="76">
        <v>60</v>
      </c>
      <c r="K63" s="76">
        <v>9.9</v>
      </c>
      <c r="L63" s="76">
        <v>88</v>
      </c>
      <c r="M63" s="76" t="s">
        <v>351</v>
      </c>
      <c r="N63" s="85"/>
      <c r="O63" s="104">
        <f t="shared" si="0"/>
        <v>1.3068181818181819</v>
      </c>
      <c r="P63" s="114">
        <v>10</v>
      </c>
      <c r="Q63" s="104" t="str">
        <f t="shared" si="1"/>
        <v>66_MOPC-5-4H</v>
      </c>
      <c r="R63" s="104" t="s">
        <v>374</v>
      </c>
      <c r="S63" s="104"/>
      <c r="T63" s="76" t="s">
        <v>111</v>
      </c>
      <c r="U63" s="76">
        <v>2</v>
      </c>
      <c r="V63" s="97">
        <f t="shared" si="2"/>
        <v>21</v>
      </c>
      <c r="W63" s="76">
        <v>4</v>
      </c>
      <c r="X63" s="76">
        <v>12</v>
      </c>
      <c r="Y63" s="76"/>
      <c r="Z63" s="76"/>
      <c r="AA63" s="76"/>
      <c r="AB63" s="76"/>
      <c r="AC63" s="76"/>
      <c r="AD63" s="76"/>
      <c r="AE63" s="76"/>
      <c r="AF63" s="76"/>
      <c r="AG63" s="76"/>
      <c r="AH63" s="76"/>
    </row>
    <row r="64" spans="1:34" ht="14" x14ac:dyDescent="0.15">
      <c r="A64" s="76">
        <v>67</v>
      </c>
      <c r="B64" s="76" t="s">
        <v>319</v>
      </c>
      <c r="C64" s="76" t="s">
        <v>181</v>
      </c>
      <c r="D64" s="76" t="s">
        <v>243</v>
      </c>
      <c r="E64" s="76" t="s">
        <v>249</v>
      </c>
      <c r="F64" s="96">
        <v>44620</v>
      </c>
      <c r="G64" s="76">
        <v>184</v>
      </c>
      <c r="H64" s="76" t="s">
        <v>333</v>
      </c>
      <c r="I64" s="76">
        <v>1.97</v>
      </c>
      <c r="J64" s="76">
        <v>60</v>
      </c>
      <c r="K64" s="76">
        <v>9.6</v>
      </c>
      <c r="L64" s="76">
        <v>163</v>
      </c>
      <c r="M64" s="76"/>
      <c r="N64" s="85"/>
      <c r="O64" s="104">
        <f t="shared" ref="O64:O77" si="3">G64/L64</f>
        <v>1.1288343558282208</v>
      </c>
      <c r="P64" s="104"/>
      <c r="Q64" s="104" t="str">
        <f t="shared" si="1"/>
        <v>67_MOPC-5-24H</v>
      </c>
      <c r="R64" s="104" t="s">
        <v>378</v>
      </c>
      <c r="S64" s="104"/>
      <c r="T64" s="76" t="s">
        <v>103</v>
      </c>
      <c r="U64" s="76">
        <v>2</v>
      </c>
      <c r="V64" s="97">
        <f t="shared" si="2"/>
        <v>34.799999999999997</v>
      </c>
      <c r="W64" s="76">
        <v>4</v>
      </c>
      <c r="X64" s="76">
        <v>12</v>
      </c>
      <c r="Y64" s="76"/>
      <c r="Z64" s="76"/>
      <c r="AA64" s="76"/>
      <c r="AB64" s="76"/>
      <c r="AC64" s="76"/>
      <c r="AD64" s="76"/>
      <c r="AE64" s="76"/>
      <c r="AF64" s="76"/>
      <c r="AG64" s="76"/>
      <c r="AH64" s="76"/>
    </row>
    <row r="65" spans="1:34" ht="14" x14ac:dyDescent="0.15">
      <c r="A65" s="76">
        <v>68</v>
      </c>
      <c r="B65" s="76" t="s">
        <v>320</v>
      </c>
      <c r="C65" s="76" t="s">
        <v>181</v>
      </c>
      <c r="D65" s="76" t="s">
        <v>243</v>
      </c>
      <c r="E65" s="76" t="s">
        <v>250</v>
      </c>
      <c r="F65" s="96">
        <v>44620</v>
      </c>
      <c r="G65" s="76">
        <v>71</v>
      </c>
      <c r="H65" s="76" t="s">
        <v>333</v>
      </c>
      <c r="I65" s="76">
        <v>1.82</v>
      </c>
      <c r="J65" s="76">
        <v>60</v>
      </c>
      <c r="K65" s="76">
        <v>8.6</v>
      </c>
      <c r="L65" s="76">
        <v>81</v>
      </c>
      <c r="M65" s="76"/>
      <c r="N65" s="85"/>
      <c r="O65" s="104">
        <f t="shared" si="3"/>
        <v>0.87654320987654322</v>
      </c>
      <c r="P65" s="104"/>
      <c r="Q65" s="104" t="str">
        <f t="shared" si="1"/>
        <v>68_MOPC-5-72H</v>
      </c>
      <c r="R65" s="104" t="s">
        <v>390</v>
      </c>
      <c r="S65" s="104"/>
      <c r="T65" s="76" t="s">
        <v>78</v>
      </c>
      <c r="U65" s="76">
        <v>2</v>
      </c>
      <c r="V65" s="97">
        <f t="shared" si="2"/>
        <v>12.2</v>
      </c>
      <c r="W65" s="76">
        <v>4</v>
      </c>
      <c r="X65" s="76">
        <v>12</v>
      </c>
      <c r="Y65" s="76"/>
      <c r="Z65" s="76"/>
      <c r="AA65" s="76"/>
      <c r="AB65" s="76"/>
      <c r="AC65" s="76"/>
      <c r="AD65" s="76"/>
      <c r="AE65" s="76"/>
      <c r="AF65" s="76"/>
      <c r="AG65" s="76"/>
      <c r="AH65" s="76"/>
    </row>
    <row r="66" spans="1:34" ht="14" x14ac:dyDescent="0.15">
      <c r="A66" s="76">
        <v>69</v>
      </c>
      <c r="B66" s="76" t="s">
        <v>321</v>
      </c>
      <c r="C66" s="76" t="s">
        <v>181</v>
      </c>
      <c r="D66" s="76" t="s">
        <v>244</v>
      </c>
      <c r="E66" s="76" t="s">
        <v>247</v>
      </c>
      <c r="F66" s="96">
        <v>44620</v>
      </c>
      <c r="G66" s="76">
        <v>192</v>
      </c>
      <c r="H66" s="76" t="s">
        <v>333</v>
      </c>
      <c r="I66" s="76">
        <v>1.74</v>
      </c>
      <c r="J66" s="76">
        <v>60</v>
      </c>
      <c r="K66" s="76">
        <v>9.8000000000000007</v>
      </c>
      <c r="L66" s="76">
        <v>176</v>
      </c>
      <c r="M66" s="76"/>
      <c r="N66" s="85" t="s">
        <v>358</v>
      </c>
      <c r="O66" s="104">
        <f t="shared" si="3"/>
        <v>1.0909090909090908</v>
      </c>
      <c r="P66" s="104"/>
      <c r="Q66" s="104" t="str">
        <f t="shared" si="1"/>
        <v>69_4T1-5-C</v>
      </c>
      <c r="R66" s="104" t="s">
        <v>500</v>
      </c>
      <c r="S66" s="104"/>
      <c r="T66" s="76" t="s">
        <v>136</v>
      </c>
      <c r="U66" s="76">
        <v>2</v>
      </c>
      <c r="V66" s="97">
        <f t="shared" si="2"/>
        <v>36.4</v>
      </c>
      <c r="W66" s="76">
        <v>4</v>
      </c>
      <c r="X66" s="76">
        <v>12</v>
      </c>
      <c r="Y66" s="76"/>
      <c r="Z66" s="76"/>
      <c r="AA66" s="76"/>
      <c r="AB66" s="76"/>
      <c r="AC66" s="76"/>
      <c r="AD66" s="76"/>
      <c r="AE66" s="76"/>
      <c r="AF66" s="76"/>
      <c r="AG66" s="76"/>
      <c r="AH66" s="76"/>
    </row>
    <row r="67" spans="1:34" ht="14" x14ac:dyDescent="0.15">
      <c r="A67" s="76">
        <v>70</v>
      </c>
      <c r="B67" s="76" t="s">
        <v>322</v>
      </c>
      <c r="C67" s="76" t="s">
        <v>181</v>
      </c>
      <c r="D67" s="76" t="s">
        <v>244</v>
      </c>
      <c r="E67" s="76" t="s">
        <v>248</v>
      </c>
      <c r="F67" s="96">
        <v>44620</v>
      </c>
      <c r="G67" s="76">
        <v>179</v>
      </c>
      <c r="H67" s="76" t="s">
        <v>333</v>
      </c>
      <c r="I67" s="76">
        <v>1.9</v>
      </c>
      <c r="J67" s="76">
        <v>60</v>
      </c>
      <c r="K67" s="76">
        <v>9.6999999999999993</v>
      </c>
      <c r="L67" s="76">
        <v>196</v>
      </c>
      <c r="M67" s="76"/>
      <c r="N67" s="85"/>
      <c r="O67" s="104">
        <f t="shared" si="3"/>
        <v>0.91326530612244894</v>
      </c>
      <c r="P67" s="104"/>
      <c r="Q67" s="104" t="str">
        <f t="shared" si="1"/>
        <v>70_4T1-5-4H</v>
      </c>
      <c r="R67" s="104" t="s">
        <v>501</v>
      </c>
      <c r="S67" s="104"/>
      <c r="T67" s="76" t="s">
        <v>71</v>
      </c>
      <c r="U67" s="76">
        <v>2</v>
      </c>
      <c r="V67" s="97">
        <f t="shared" si="2"/>
        <v>33.799999999999997</v>
      </c>
      <c r="W67" s="76">
        <v>4</v>
      </c>
      <c r="X67" s="76">
        <v>12</v>
      </c>
      <c r="Y67" s="76"/>
      <c r="Z67" s="76"/>
      <c r="AA67" s="76"/>
      <c r="AB67" s="76"/>
      <c r="AC67" s="76"/>
      <c r="AD67" s="76"/>
      <c r="AE67" s="76"/>
      <c r="AF67" s="76"/>
      <c r="AG67" s="76"/>
      <c r="AH67" s="76"/>
    </row>
    <row r="68" spans="1:34" ht="14" x14ac:dyDescent="0.15">
      <c r="A68" s="76">
        <v>71</v>
      </c>
      <c r="B68" s="76" t="s">
        <v>323</v>
      </c>
      <c r="C68" s="76" t="s">
        <v>181</v>
      </c>
      <c r="D68" s="76" t="s">
        <v>244</v>
      </c>
      <c r="E68" s="76" t="s">
        <v>249</v>
      </c>
      <c r="F68" s="96">
        <v>44620</v>
      </c>
      <c r="G68" s="76">
        <v>119</v>
      </c>
      <c r="H68" s="76" t="s">
        <v>333</v>
      </c>
      <c r="I68" s="76">
        <v>1.1499999999999999</v>
      </c>
      <c r="J68" s="76">
        <v>60</v>
      </c>
      <c r="K68" s="76">
        <v>9.6999999999999993</v>
      </c>
      <c r="L68" s="76">
        <v>138</v>
      </c>
      <c r="M68" s="76" t="s">
        <v>351</v>
      </c>
      <c r="N68" s="85"/>
      <c r="O68" s="104">
        <f t="shared" si="3"/>
        <v>0.8623188405797102</v>
      </c>
      <c r="P68" s="104">
        <v>9.9</v>
      </c>
      <c r="Q68" s="104" t="str">
        <f t="shared" si="1"/>
        <v>71_4T1-5-24H</v>
      </c>
      <c r="R68" s="104" t="s">
        <v>502</v>
      </c>
      <c r="S68" s="104"/>
      <c r="T68" s="76" t="s">
        <v>144</v>
      </c>
      <c r="U68" s="76">
        <v>2</v>
      </c>
      <c r="V68" s="97">
        <f t="shared" si="2"/>
        <v>21.8</v>
      </c>
      <c r="W68" s="76">
        <v>4</v>
      </c>
      <c r="X68" s="76">
        <v>12</v>
      </c>
      <c r="Y68" s="76"/>
      <c r="Z68" s="76"/>
      <c r="AA68" s="76"/>
      <c r="AB68" s="76"/>
      <c r="AC68" s="76"/>
      <c r="AD68" s="76"/>
      <c r="AE68" s="76"/>
      <c r="AF68" s="76"/>
      <c r="AG68" s="76"/>
      <c r="AH68" s="76"/>
    </row>
    <row r="69" spans="1:34" ht="14" x14ac:dyDescent="0.15">
      <c r="A69" s="76">
        <v>72</v>
      </c>
      <c r="B69" s="76" t="s">
        <v>324</v>
      </c>
      <c r="C69" s="76" t="s">
        <v>181</v>
      </c>
      <c r="D69" s="76" t="s">
        <v>244</v>
      </c>
      <c r="E69" s="76" t="s">
        <v>250</v>
      </c>
      <c r="F69" s="96">
        <v>44620</v>
      </c>
      <c r="G69" s="76">
        <v>99</v>
      </c>
      <c r="H69" s="76" t="s">
        <v>333</v>
      </c>
      <c r="I69" s="76">
        <v>1.77</v>
      </c>
      <c r="J69" s="76">
        <v>60</v>
      </c>
      <c r="K69" s="76">
        <v>8.8000000000000007</v>
      </c>
      <c r="L69" s="76">
        <v>154</v>
      </c>
      <c r="M69" s="76"/>
      <c r="N69" s="85"/>
      <c r="O69" s="104">
        <f t="shared" si="3"/>
        <v>0.6428571428571429</v>
      </c>
      <c r="P69" s="104"/>
      <c r="Q69" s="104" t="str">
        <f t="shared" si="1"/>
        <v>72_4T1-5-72H</v>
      </c>
      <c r="R69" s="104" t="s">
        <v>503</v>
      </c>
      <c r="S69" s="104"/>
      <c r="T69" s="76" t="s">
        <v>61</v>
      </c>
      <c r="U69" s="76">
        <v>2</v>
      </c>
      <c r="V69" s="97">
        <f t="shared" si="2"/>
        <v>17.8</v>
      </c>
      <c r="W69" s="76">
        <v>4</v>
      </c>
      <c r="X69" s="76">
        <v>12</v>
      </c>
      <c r="Y69" s="76"/>
      <c r="Z69" s="76"/>
      <c r="AA69" s="76"/>
      <c r="AB69" s="76"/>
      <c r="AC69" s="76"/>
      <c r="AD69" s="76"/>
      <c r="AE69" s="76"/>
      <c r="AF69" s="76"/>
      <c r="AG69" s="76"/>
      <c r="AH69" s="76"/>
    </row>
    <row r="70" spans="1:34" ht="14" x14ac:dyDescent="0.15">
      <c r="A70" s="76">
        <v>73</v>
      </c>
      <c r="B70" s="76" t="s">
        <v>325</v>
      </c>
      <c r="C70" s="76" t="s">
        <v>181</v>
      </c>
      <c r="D70" s="76" t="s">
        <v>245</v>
      </c>
      <c r="E70" s="76" t="s">
        <v>247</v>
      </c>
      <c r="F70" s="96">
        <v>44620</v>
      </c>
      <c r="G70" s="76">
        <v>388</v>
      </c>
      <c r="H70" s="76" t="s">
        <v>333</v>
      </c>
      <c r="I70" s="76">
        <v>2.13</v>
      </c>
      <c r="J70" s="76">
        <v>60</v>
      </c>
      <c r="K70" s="76">
        <v>9.6999999999999993</v>
      </c>
      <c r="L70" s="76">
        <v>361</v>
      </c>
      <c r="M70" s="76"/>
      <c r="N70" s="85"/>
      <c r="O70" s="104">
        <f t="shared" si="3"/>
        <v>1.074792243767313</v>
      </c>
      <c r="P70" s="104"/>
      <c r="Q70" s="104" t="str">
        <f t="shared" si="1"/>
        <v>73_MC38-5-C</v>
      </c>
      <c r="R70" s="104" t="s">
        <v>399</v>
      </c>
      <c r="S70" s="104"/>
      <c r="T70" s="76" t="s">
        <v>121</v>
      </c>
      <c r="U70" s="76">
        <v>2</v>
      </c>
      <c r="V70" s="97">
        <f t="shared" si="2"/>
        <v>75.599999999999994</v>
      </c>
      <c r="W70" s="76">
        <v>4</v>
      </c>
      <c r="X70" s="76">
        <v>12</v>
      </c>
      <c r="Y70" s="76"/>
      <c r="Z70" s="76"/>
      <c r="AA70" s="76"/>
      <c r="AB70" s="76"/>
      <c r="AC70" s="76"/>
      <c r="AD70" s="76"/>
      <c r="AE70" s="76"/>
      <c r="AF70" s="76"/>
      <c r="AG70" s="76"/>
      <c r="AH70" s="76"/>
    </row>
    <row r="71" spans="1:34" ht="14" x14ac:dyDescent="0.15">
      <c r="A71" s="76">
        <v>74</v>
      </c>
      <c r="B71" s="76" t="s">
        <v>326</v>
      </c>
      <c r="C71" s="76" t="s">
        <v>181</v>
      </c>
      <c r="D71" s="76" t="s">
        <v>245</v>
      </c>
      <c r="E71" s="76" t="s">
        <v>248</v>
      </c>
      <c r="F71" s="96">
        <v>44620</v>
      </c>
      <c r="G71" s="76">
        <v>422</v>
      </c>
      <c r="H71" s="76" t="s">
        <v>333</v>
      </c>
      <c r="I71" s="76">
        <v>2.2000000000000002</v>
      </c>
      <c r="J71" s="76">
        <v>60</v>
      </c>
      <c r="K71" s="76">
        <v>9.6999999999999993</v>
      </c>
      <c r="L71" s="76">
        <v>414</v>
      </c>
      <c r="M71" s="76"/>
      <c r="N71" s="85"/>
      <c r="O71" s="104">
        <f t="shared" si="3"/>
        <v>1.0193236714975846</v>
      </c>
      <c r="P71" s="104"/>
      <c r="Q71" s="104" t="str">
        <f t="shared" si="1"/>
        <v>74_MC38-5-4H</v>
      </c>
      <c r="R71" s="104" t="s">
        <v>401</v>
      </c>
      <c r="S71" s="104"/>
      <c r="T71" s="76" t="s">
        <v>106</v>
      </c>
      <c r="U71" s="76">
        <v>2</v>
      </c>
      <c r="V71" s="97">
        <f t="shared" si="2"/>
        <v>82.4</v>
      </c>
      <c r="W71" s="76">
        <v>4</v>
      </c>
      <c r="X71" s="76">
        <v>12</v>
      </c>
      <c r="Y71" s="76"/>
      <c r="Z71" s="76"/>
      <c r="AA71" s="76"/>
      <c r="AB71" s="76"/>
      <c r="AC71" s="76"/>
      <c r="AD71" s="76"/>
      <c r="AE71" s="76"/>
      <c r="AF71" s="76"/>
      <c r="AG71" s="76"/>
      <c r="AH71" s="76"/>
    </row>
    <row r="72" spans="1:34" ht="14" x14ac:dyDescent="0.15">
      <c r="A72" s="76">
        <v>75</v>
      </c>
      <c r="B72" s="76" t="s">
        <v>327</v>
      </c>
      <c r="C72" s="76" t="s">
        <v>181</v>
      </c>
      <c r="D72" s="76" t="s">
        <v>245</v>
      </c>
      <c r="E72" s="76" t="s">
        <v>249</v>
      </c>
      <c r="F72" s="96">
        <v>44620</v>
      </c>
      <c r="G72" s="76">
        <v>611</v>
      </c>
      <c r="H72" s="76" t="s">
        <v>333</v>
      </c>
      <c r="I72" s="76">
        <v>2.16</v>
      </c>
      <c r="J72" s="76">
        <v>60</v>
      </c>
      <c r="K72" s="76">
        <v>9.4</v>
      </c>
      <c r="L72" s="76">
        <v>566</v>
      </c>
      <c r="M72" s="76"/>
      <c r="N72" s="85"/>
      <c r="O72" s="104">
        <f t="shared" si="3"/>
        <v>1.0795053003533568</v>
      </c>
      <c r="P72" s="104"/>
      <c r="Q72" s="104" t="str">
        <f t="shared" ref="Q72:Q77" si="4">A72&amp;"_"&amp;B72</f>
        <v>75_MC38-5-24H</v>
      </c>
      <c r="R72" s="104" t="s">
        <v>380</v>
      </c>
      <c r="S72" s="104"/>
      <c r="T72" s="76" t="s">
        <v>63</v>
      </c>
      <c r="U72" s="76">
        <v>2</v>
      </c>
      <c r="V72" s="97">
        <f t="shared" ref="V72:V102" si="5">(G72*U72/10)-U72</f>
        <v>120.2</v>
      </c>
      <c r="W72" s="76">
        <v>4</v>
      </c>
      <c r="X72" s="76">
        <v>12</v>
      </c>
      <c r="Y72" s="76"/>
      <c r="Z72" s="76"/>
      <c r="AA72" s="76"/>
      <c r="AB72" s="76"/>
      <c r="AC72" s="76"/>
      <c r="AD72" s="76"/>
      <c r="AE72" s="76"/>
      <c r="AF72" s="76"/>
      <c r="AG72" s="76"/>
      <c r="AH72" s="76"/>
    </row>
    <row r="73" spans="1:34" ht="14" x14ac:dyDescent="0.15">
      <c r="A73" s="76">
        <v>76</v>
      </c>
      <c r="B73" s="76" t="s">
        <v>328</v>
      </c>
      <c r="C73" s="76" t="s">
        <v>181</v>
      </c>
      <c r="D73" s="76" t="s">
        <v>245</v>
      </c>
      <c r="E73" s="76" t="s">
        <v>250</v>
      </c>
      <c r="F73" s="96">
        <v>44620</v>
      </c>
      <c r="G73" s="76">
        <v>486</v>
      </c>
      <c r="H73" s="76" t="s">
        <v>333</v>
      </c>
      <c r="I73" s="76">
        <v>2.16</v>
      </c>
      <c r="J73" s="76">
        <v>60</v>
      </c>
      <c r="K73" s="76">
        <v>9.1</v>
      </c>
      <c r="L73" s="76">
        <v>479</v>
      </c>
      <c r="M73" s="76"/>
      <c r="N73" s="85"/>
      <c r="O73" s="104">
        <f t="shared" si="3"/>
        <v>1.0146137787056368</v>
      </c>
      <c r="P73" s="104"/>
      <c r="Q73" s="104" t="str">
        <f t="shared" si="4"/>
        <v>76_MC38-5-72H</v>
      </c>
      <c r="R73" s="104" t="s">
        <v>404</v>
      </c>
      <c r="S73" s="104"/>
      <c r="T73" s="76" t="s">
        <v>69</v>
      </c>
      <c r="U73" s="76">
        <v>2</v>
      </c>
      <c r="V73" s="97">
        <f t="shared" si="5"/>
        <v>95.2</v>
      </c>
      <c r="W73" s="76">
        <v>4</v>
      </c>
      <c r="X73" s="76">
        <v>12</v>
      </c>
      <c r="Y73" s="76"/>
      <c r="Z73" s="76"/>
      <c r="AA73" s="76"/>
      <c r="AB73" s="76"/>
      <c r="AC73" s="76"/>
      <c r="AD73" s="76"/>
      <c r="AE73" s="76"/>
      <c r="AF73" s="76"/>
      <c r="AG73" s="76"/>
      <c r="AH73" s="76"/>
    </row>
    <row r="74" spans="1:34" ht="14" x14ac:dyDescent="0.15">
      <c r="A74" s="76">
        <v>77</v>
      </c>
      <c r="B74" s="76" t="s">
        <v>329</v>
      </c>
      <c r="C74" s="76" t="s">
        <v>181</v>
      </c>
      <c r="D74" s="76" t="s">
        <v>246</v>
      </c>
      <c r="E74" s="76" t="s">
        <v>247</v>
      </c>
      <c r="F74" s="96">
        <v>44620</v>
      </c>
      <c r="G74" s="76">
        <v>187</v>
      </c>
      <c r="H74" s="76" t="s">
        <v>333</v>
      </c>
      <c r="I74" s="76">
        <v>1.89</v>
      </c>
      <c r="J74" s="76">
        <v>60</v>
      </c>
      <c r="K74" s="76">
        <v>9.8000000000000007</v>
      </c>
      <c r="L74" s="76">
        <v>128</v>
      </c>
      <c r="M74" s="76"/>
      <c r="N74" s="85"/>
      <c r="O74" s="104">
        <f t="shared" si="3"/>
        <v>1.4609375</v>
      </c>
      <c r="P74" s="104"/>
      <c r="Q74" s="104" t="str">
        <f t="shared" si="4"/>
        <v>77_B16F10-5-C</v>
      </c>
      <c r="R74" s="104" t="s">
        <v>406</v>
      </c>
      <c r="S74" s="104"/>
      <c r="T74" s="76" t="s">
        <v>153</v>
      </c>
      <c r="U74" s="76">
        <v>2</v>
      </c>
      <c r="V74" s="97">
        <f t="shared" si="5"/>
        <v>35.4</v>
      </c>
      <c r="W74" s="76">
        <v>4</v>
      </c>
      <c r="X74" s="76">
        <v>12</v>
      </c>
      <c r="Y74" s="76"/>
      <c r="Z74" s="76"/>
      <c r="AA74" s="76"/>
      <c r="AB74" s="76"/>
      <c r="AC74" s="76"/>
      <c r="AD74" s="76"/>
      <c r="AE74" s="76"/>
      <c r="AF74" s="76"/>
      <c r="AG74" s="76"/>
      <c r="AH74" s="76"/>
    </row>
    <row r="75" spans="1:34" ht="14" x14ac:dyDescent="0.15">
      <c r="A75" s="76">
        <v>78</v>
      </c>
      <c r="B75" s="76" t="s">
        <v>330</v>
      </c>
      <c r="C75" s="76" t="s">
        <v>181</v>
      </c>
      <c r="D75" s="76" t="s">
        <v>246</v>
      </c>
      <c r="E75" s="76" t="s">
        <v>248</v>
      </c>
      <c r="F75" s="96">
        <v>44620</v>
      </c>
      <c r="G75" s="76">
        <v>212</v>
      </c>
      <c r="H75" s="76" t="s">
        <v>333</v>
      </c>
      <c r="I75" s="76">
        <v>1.42</v>
      </c>
      <c r="J75" s="76">
        <v>60</v>
      </c>
      <c r="K75" s="76">
        <v>9.8000000000000007</v>
      </c>
      <c r="L75" s="76">
        <v>191</v>
      </c>
      <c r="M75" s="76"/>
      <c r="N75" s="85"/>
      <c r="O75" s="104">
        <f t="shared" si="3"/>
        <v>1.1099476439790577</v>
      </c>
      <c r="P75" s="104"/>
      <c r="Q75" s="104" t="str">
        <f t="shared" si="4"/>
        <v>78_B16F10-5-4H</v>
      </c>
      <c r="R75" s="104" t="s">
        <v>382</v>
      </c>
      <c r="S75" s="104"/>
      <c r="T75" s="76" t="s">
        <v>104</v>
      </c>
      <c r="U75" s="76">
        <v>2</v>
      </c>
      <c r="V75" s="97">
        <f t="shared" si="5"/>
        <v>40.4</v>
      </c>
      <c r="W75" s="76">
        <v>4</v>
      </c>
      <c r="X75" s="76">
        <v>12</v>
      </c>
      <c r="Y75" s="76"/>
      <c r="Z75" s="76"/>
      <c r="AA75" s="76"/>
      <c r="AB75" s="76"/>
      <c r="AC75" s="76"/>
      <c r="AD75" s="76"/>
      <c r="AE75" s="76"/>
      <c r="AF75" s="76"/>
      <c r="AG75" s="76"/>
      <c r="AH75" s="76"/>
    </row>
    <row r="76" spans="1:34" ht="14" x14ac:dyDescent="0.15">
      <c r="A76" s="76">
        <v>79</v>
      </c>
      <c r="B76" s="76" t="s">
        <v>331</v>
      </c>
      <c r="C76" s="76" t="s">
        <v>181</v>
      </c>
      <c r="D76" s="76" t="s">
        <v>246</v>
      </c>
      <c r="E76" s="76" t="s">
        <v>249</v>
      </c>
      <c r="F76" s="96">
        <v>44620</v>
      </c>
      <c r="G76" s="76">
        <v>290</v>
      </c>
      <c r="H76" s="76" t="s">
        <v>333</v>
      </c>
      <c r="I76" s="76">
        <v>2.1</v>
      </c>
      <c r="J76" s="76">
        <v>60</v>
      </c>
      <c r="K76" s="76">
        <v>9.4</v>
      </c>
      <c r="L76" s="76">
        <v>263</v>
      </c>
      <c r="M76" s="85"/>
      <c r="N76" s="85" t="s">
        <v>358</v>
      </c>
      <c r="O76" s="104">
        <f t="shared" si="3"/>
        <v>1.102661596958175</v>
      </c>
      <c r="P76" s="104"/>
      <c r="Q76" s="104" t="str">
        <f t="shared" si="4"/>
        <v>79_B16F10-5-24H</v>
      </c>
      <c r="R76" s="104" t="s">
        <v>384</v>
      </c>
      <c r="S76" s="104"/>
      <c r="T76" s="76" t="s">
        <v>70</v>
      </c>
      <c r="U76" s="76">
        <v>2</v>
      </c>
      <c r="V76" s="97">
        <f t="shared" si="5"/>
        <v>56</v>
      </c>
      <c r="W76" s="76">
        <v>4</v>
      </c>
      <c r="X76" s="76">
        <v>12</v>
      </c>
      <c r="Y76" s="76"/>
      <c r="Z76" s="76"/>
      <c r="AA76" s="76"/>
      <c r="AB76" s="76"/>
      <c r="AC76" s="76"/>
      <c r="AD76" s="76"/>
      <c r="AE76" s="76"/>
      <c r="AF76" s="76"/>
      <c r="AG76" s="76"/>
      <c r="AH76" s="76"/>
    </row>
    <row r="77" spans="1:34" s="178" customFormat="1" ht="15" thickBot="1" x14ac:dyDescent="0.2">
      <c r="A77" s="120">
        <v>80</v>
      </c>
      <c r="B77" s="120" t="s">
        <v>332</v>
      </c>
      <c r="C77" s="120" t="s">
        <v>181</v>
      </c>
      <c r="D77" s="120" t="s">
        <v>246</v>
      </c>
      <c r="E77" s="120" t="s">
        <v>250</v>
      </c>
      <c r="F77" s="121">
        <v>44620</v>
      </c>
      <c r="G77" s="120">
        <v>277</v>
      </c>
      <c r="H77" s="120" t="s">
        <v>333</v>
      </c>
      <c r="I77" s="120">
        <v>2.12</v>
      </c>
      <c r="J77" s="120">
        <v>60</v>
      </c>
      <c r="K77" s="120">
        <v>8.6999999999999993</v>
      </c>
      <c r="L77" s="120">
        <v>259</v>
      </c>
      <c r="M77" s="122"/>
      <c r="N77" s="122" t="s">
        <v>358</v>
      </c>
      <c r="O77" s="123">
        <f t="shared" si="3"/>
        <v>1.0694980694980696</v>
      </c>
      <c r="P77" s="123"/>
      <c r="Q77" s="123" t="str">
        <f t="shared" si="4"/>
        <v>80_B16F10-5-72H</v>
      </c>
      <c r="R77" s="123" t="s">
        <v>410</v>
      </c>
      <c r="S77" s="123"/>
      <c r="T77" s="120" t="s">
        <v>67</v>
      </c>
      <c r="U77" s="120">
        <v>2</v>
      </c>
      <c r="V77" s="124">
        <f t="shared" si="5"/>
        <v>53.4</v>
      </c>
      <c r="W77" s="120">
        <v>4</v>
      </c>
      <c r="X77" s="120">
        <v>12</v>
      </c>
      <c r="Y77" s="76"/>
      <c r="Z77" s="76"/>
      <c r="AA77" s="76"/>
      <c r="AB77" s="76"/>
      <c r="AC77" s="76"/>
      <c r="AD77" s="76"/>
      <c r="AE77" s="76"/>
      <c r="AF77" s="76"/>
      <c r="AG77" s="76"/>
      <c r="AH77" s="76"/>
    </row>
    <row r="78" spans="1:34" ht="14" x14ac:dyDescent="0.15">
      <c r="A78" s="135">
        <v>2</v>
      </c>
      <c r="B78" s="135" t="s">
        <v>186</v>
      </c>
      <c r="C78" s="135" t="s">
        <v>181</v>
      </c>
      <c r="D78" s="135" t="s">
        <v>243</v>
      </c>
      <c r="E78" s="135" t="s">
        <v>248</v>
      </c>
      <c r="F78" s="136">
        <v>44382</v>
      </c>
      <c r="G78" s="137">
        <v>234.81800000000001</v>
      </c>
      <c r="H78" s="138">
        <v>2.117</v>
      </c>
      <c r="I78" s="138">
        <v>1.502</v>
      </c>
      <c r="J78" s="135">
        <v>50</v>
      </c>
      <c r="K78" s="135">
        <v>9.6999999999999993</v>
      </c>
      <c r="L78" s="135">
        <v>416</v>
      </c>
      <c r="M78" s="135"/>
      <c r="N78" s="139" t="s">
        <v>358</v>
      </c>
      <c r="O78" s="140">
        <v>0.56446634615384617</v>
      </c>
      <c r="P78" s="140"/>
      <c r="Q78" s="140" t="s">
        <v>414</v>
      </c>
      <c r="R78" s="140" t="s">
        <v>374</v>
      </c>
      <c r="S78" s="140"/>
      <c r="T78" s="135" t="s">
        <v>147</v>
      </c>
      <c r="U78" s="135">
        <v>2</v>
      </c>
      <c r="V78" s="138">
        <f t="shared" si="5"/>
        <v>44.9636</v>
      </c>
      <c r="W78" s="179" t="s">
        <v>439</v>
      </c>
      <c r="X78" s="180"/>
      <c r="Y78" s="119"/>
      <c r="Z78" s="119"/>
      <c r="AA78" s="119"/>
      <c r="AB78" s="119"/>
      <c r="AC78" s="119"/>
      <c r="AD78" s="119"/>
      <c r="AE78" s="119"/>
      <c r="AF78" s="119"/>
      <c r="AG78" s="119"/>
      <c r="AH78" s="76"/>
    </row>
    <row r="79" spans="1:34" ht="14" x14ac:dyDescent="0.15">
      <c r="A79" s="125">
        <v>8</v>
      </c>
      <c r="B79" s="132" t="s">
        <v>192</v>
      </c>
      <c r="C79" s="125" t="s">
        <v>181</v>
      </c>
      <c r="D79" s="125" t="s">
        <v>244</v>
      </c>
      <c r="E79" s="125" t="s">
        <v>250</v>
      </c>
      <c r="F79" s="127">
        <v>44382</v>
      </c>
      <c r="G79" s="128">
        <v>183.24</v>
      </c>
      <c r="H79" s="129">
        <v>2.0790000000000002</v>
      </c>
      <c r="I79" s="129">
        <v>2.5579999999999998</v>
      </c>
      <c r="J79" s="125">
        <v>50</v>
      </c>
      <c r="K79" s="125">
        <v>9.1999999999999993</v>
      </c>
      <c r="L79" s="125">
        <v>437</v>
      </c>
      <c r="M79" s="125"/>
      <c r="N79" s="130" t="s">
        <v>358</v>
      </c>
      <c r="O79" s="131">
        <v>0.41931350114416477</v>
      </c>
      <c r="P79" s="131"/>
      <c r="Q79" s="131" t="s">
        <v>415</v>
      </c>
      <c r="R79" s="131" t="s">
        <v>503</v>
      </c>
      <c r="S79" s="131"/>
      <c r="T79" s="125" t="s">
        <v>112</v>
      </c>
      <c r="U79" s="135">
        <v>2</v>
      </c>
      <c r="V79" s="129">
        <f t="shared" si="5"/>
        <v>34.648000000000003</v>
      </c>
      <c r="W79" s="181"/>
      <c r="X79" s="182"/>
      <c r="Y79" s="119"/>
      <c r="Z79" s="119"/>
      <c r="AA79" s="76"/>
      <c r="AB79" s="76"/>
      <c r="AC79" s="76"/>
      <c r="AD79" s="76"/>
      <c r="AE79" s="76"/>
      <c r="AF79" s="76"/>
      <c r="AG79" s="76"/>
      <c r="AH79" s="76"/>
    </row>
    <row r="80" spans="1:34" ht="14" x14ac:dyDescent="0.15">
      <c r="A80" s="125">
        <v>19</v>
      </c>
      <c r="B80" s="125" t="s">
        <v>201</v>
      </c>
      <c r="C80" s="125" t="s">
        <v>181</v>
      </c>
      <c r="D80" s="125" t="s">
        <v>243</v>
      </c>
      <c r="E80" s="125" t="s">
        <v>249</v>
      </c>
      <c r="F80" s="127">
        <v>44389</v>
      </c>
      <c r="G80" s="128">
        <v>105.73</v>
      </c>
      <c r="H80" s="129">
        <v>2.0870000000000002</v>
      </c>
      <c r="I80" s="129">
        <v>2.5790000000000002</v>
      </c>
      <c r="J80" s="125">
        <v>50</v>
      </c>
      <c r="K80" s="125">
        <v>9.6</v>
      </c>
      <c r="L80" s="125">
        <v>159</v>
      </c>
      <c r="M80" s="125"/>
      <c r="N80" s="130" t="s">
        <v>358</v>
      </c>
      <c r="O80" s="131">
        <v>0.66496855345911954</v>
      </c>
      <c r="P80" s="131"/>
      <c r="Q80" s="131" t="s">
        <v>416</v>
      </c>
      <c r="R80" s="131" t="s">
        <v>378</v>
      </c>
      <c r="S80" s="131"/>
      <c r="T80" s="125" t="s">
        <v>131</v>
      </c>
      <c r="U80" s="135">
        <v>2</v>
      </c>
      <c r="V80" s="129">
        <f t="shared" si="5"/>
        <v>19.146000000000001</v>
      </c>
      <c r="W80" s="181"/>
      <c r="X80" s="182"/>
      <c r="Y80" s="119"/>
      <c r="Z80" s="119"/>
      <c r="AA80" s="76"/>
      <c r="AB80" s="76"/>
      <c r="AC80" s="76"/>
      <c r="AD80" s="76"/>
      <c r="AE80" s="76"/>
      <c r="AF80" s="76"/>
      <c r="AG80" s="76"/>
      <c r="AH80" s="76"/>
    </row>
    <row r="81" spans="1:34" ht="14" x14ac:dyDescent="0.15">
      <c r="A81" s="125">
        <v>27</v>
      </c>
      <c r="B81" s="125" t="s">
        <v>208</v>
      </c>
      <c r="C81" s="125" t="s">
        <v>181</v>
      </c>
      <c r="D81" s="125" t="s">
        <v>245</v>
      </c>
      <c r="E81" s="125" t="s">
        <v>249</v>
      </c>
      <c r="F81" s="127">
        <v>44389</v>
      </c>
      <c r="G81" s="128">
        <v>383.92099999999999</v>
      </c>
      <c r="H81" s="129">
        <v>2.125</v>
      </c>
      <c r="I81" s="129">
        <v>2.4129999999999998</v>
      </c>
      <c r="J81" s="132">
        <v>50</v>
      </c>
      <c r="K81" s="125">
        <v>10</v>
      </c>
      <c r="L81" s="125">
        <v>612</v>
      </c>
      <c r="M81" s="125"/>
      <c r="N81" s="130" t="s">
        <v>358</v>
      </c>
      <c r="O81" s="131">
        <v>0.62732189542483663</v>
      </c>
      <c r="P81" s="131"/>
      <c r="Q81" s="131" t="s">
        <v>417</v>
      </c>
      <c r="R81" s="131" t="s">
        <v>380</v>
      </c>
      <c r="S81" s="131"/>
      <c r="T81" s="125" t="s">
        <v>65</v>
      </c>
      <c r="U81" s="135">
        <v>2</v>
      </c>
      <c r="V81" s="129">
        <f t="shared" si="5"/>
        <v>74.784199999999998</v>
      </c>
      <c r="W81" s="181"/>
      <c r="X81" s="182"/>
      <c r="Y81" s="119"/>
      <c r="Z81" s="119"/>
      <c r="AA81" s="76"/>
      <c r="AB81" s="76"/>
      <c r="AC81" s="76"/>
      <c r="AD81" s="76"/>
      <c r="AE81" s="76"/>
      <c r="AF81" s="76"/>
      <c r="AG81" s="76"/>
      <c r="AH81" s="76"/>
    </row>
    <row r="82" spans="1:34" ht="14" x14ac:dyDescent="0.15">
      <c r="A82" s="125">
        <v>30</v>
      </c>
      <c r="B82" s="125" t="s">
        <v>211</v>
      </c>
      <c r="C82" s="125" t="s">
        <v>181</v>
      </c>
      <c r="D82" s="125" t="s">
        <v>246</v>
      </c>
      <c r="E82" s="125" t="s">
        <v>248</v>
      </c>
      <c r="F82" s="127">
        <v>44389</v>
      </c>
      <c r="G82" s="128">
        <v>189.833</v>
      </c>
      <c r="H82" s="129">
        <v>2.101</v>
      </c>
      <c r="I82" s="129">
        <v>2.496</v>
      </c>
      <c r="J82" s="133">
        <v>50</v>
      </c>
      <c r="K82" s="125">
        <v>10</v>
      </c>
      <c r="L82" s="125">
        <v>446</v>
      </c>
      <c r="M82" s="125"/>
      <c r="N82" s="130" t="s">
        <v>358</v>
      </c>
      <c r="O82" s="131">
        <v>0.42563452914798205</v>
      </c>
      <c r="P82" s="131"/>
      <c r="Q82" s="131" t="s">
        <v>418</v>
      </c>
      <c r="R82" s="131" t="s">
        <v>382</v>
      </c>
      <c r="S82" s="131"/>
      <c r="T82" s="125" t="s">
        <v>73</v>
      </c>
      <c r="U82" s="135">
        <v>2</v>
      </c>
      <c r="V82" s="129">
        <f t="shared" si="5"/>
        <v>35.9666</v>
      </c>
      <c r="W82" s="181"/>
      <c r="X82" s="182"/>
      <c r="Y82" s="119"/>
      <c r="Z82" s="119"/>
      <c r="AA82" s="76"/>
      <c r="AB82" s="76"/>
      <c r="AC82" s="76"/>
      <c r="AD82" s="76"/>
      <c r="AE82" s="76"/>
      <c r="AF82" s="76"/>
      <c r="AG82" s="76"/>
      <c r="AH82" s="76"/>
    </row>
    <row r="83" spans="1:34" ht="14" x14ac:dyDescent="0.15">
      <c r="A83" s="125">
        <v>31</v>
      </c>
      <c r="B83" s="125" t="s">
        <v>212</v>
      </c>
      <c r="C83" s="125" t="s">
        <v>181</v>
      </c>
      <c r="D83" s="125" t="s">
        <v>246</v>
      </c>
      <c r="E83" s="125" t="s">
        <v>249</v>
      </c>
      <c r="F83" s="127">
        <v>44389</v>
      </c>
      <c r="G83" s="128">
        <v>113.962</v>
      </c>
      <c r="H83" s="129">
        <v>2.1110000000000002</v>
      </c>
      <c r="I83" s="129">
        <v>1.67</v>
      </c>
      <c r="J83" s="132">
        <v>50</v>
      </c>
      <c r="K83" s="125">
        <v>10</v>
      </c>
      <c r="L83" s="125">
        <v>257</v>
      </c>
      <c r="M83" s="125"/>
      <c r="N83" s="130" t="s">
        <v>358</v>
      </c>
      <c r="O83" s="131">
        <v>0.44343190661478599</v>
      </c>
      <c r="P83" s="131"/>
      <c r="Q83" s="131" t="s">
        <v>419</v>
      </c>
      <c r="R83" s="131" t="s">
        <v>384</v>
      </c>
      <c r="S83" s="131"/>
      <c r="T83" s="125" t="s">
        <v>80</v>
      </c>
      <c r="U83" s="135">
        <v>2</v>
      </c>
      <c r="V83" s="129">
        <f t="shared" si="5"/>
        <v>20.792400000000001</v>
      </c>
      <c r="W83" s="181"/>
      <c r="X83" s="182"/>
      <c r="Y83" s="119"/>
      <c r="Z83" s="119"/>
      <c r="AA83" s="76"/>
      <c r="AB83" s="76"/>
      <c r="AC83" s="76"/>
      <c r="AD83" s="76"/>
      <c r="AE83" s="76"/>
      <c r="AF83" s="76"/>
      <c r="AG83" s="76"/>
      <c r="AH83" s="76"/>
    </row>
    <row r="84" spans="1:34" ht="14" x14ac:dyDescent="0.15">
      <c r="A84" s="125">
        <v>49</v>
      </c>
      <c r="B84" s="125" t="s">
        <v>225</v>
      </c>
      <c r="C84" s="125" t="s">
        <v>181</v>
      </c>
      <c r="D84" s="125" t="s">
        <v>243</v>
      </c>
      <c r="E84" s="125" t="s">
        <v>247</v>
      </c>
      <c r="F84" s="127">
        <v>44606</v>
      </c>
      <c r="G84" s="125">
        <v>282</v>
      </c>
      <c r="H84" s="125">
        <v>2.1</v>
      </c>
      <c r="I84" s="125">
        <v>2.1</v>
      </c>
      <c r="J84" s="133">
        <v>50</v>
      </c>
      <c r="K84" s="125">
        <v>9.6999999999999993</v>
      </c>
      <c r="L84" s="125">
        <v>336</v>
      </c>
      <c r="M84" s="125"/>
      <c r="N84" s="130" t="s">
        <v>358</v>
      </c>
      <c r="O84" s="131">
        <v>0.8392857142857143</v>
      </c>
      <c r="P84" s="131"/>
      <c r="Q84" s="131" t="s">
        <v>420</v>
      </c>
      <c r="R84" s="131" t="s">
        <v>386</v>
      </c>
      <c r="S84" s="131"/>
      <c r="T84" s="125" t="s">
        <v>128</v>
      </c>
      <c r="U84" s="135">
        <v>2</v>
      </c>
      <c r="V84" s="129">
        <f t="shared" si="5"/>
        <v>54.4</v>
      </c>
      <c r="W84" s="181"/>
      <c r="X84" s="182"/>
      <c r="Y84" s="119"/>
      <c r="Z84" s="119"/>
      <c r="AA84" s="76"/>
      <c r="AB84" s="76"/>
      <c r="AC84" s="76"/>
      <c r="AD84" s="76"/>
      <c r="AE84" s="76"/>
      <c r="AF84" s="76"/>
      <c r="AG84" s="76"/>
      <c r="AH84" s="76"/>
    </row>
    <row r="85" spans="1:34" ht="14" x14ac:dyDescent="0.15">
      <c r="A85" s="125">
        <v>50</v>
      </c>
      <c r="B85" s="125" t="s">
        <v>226</v>
      </c>
      <c r="C85" s="125" t="s">
        <v>181</v>
      </c>
      <c r="D85" s="125" t="s">
        <v>243</v>
      </c>
      <c r="E85" s="125" t="s">
        <v>248</v>
      </c>
      <c r="F85" s="127">
        <v>44606</v>
      </c>
      <c r="G85" s="125">
        <v>252</v>
      </c>
      <c r="H85" s="125">
        <v>2.1</v>
      </c>
      <c r="I85" s="125">
        <v>2</v>
      </c>
      <c r="J85" s="132">
        <v>50</v>
      </c>
      <c r="K85" s="125">
        <v>9.6999999999999993</v>
      </c>
      <c r="L85" s="125">
        <v>224</v>
      </c>
      <c r="M85" s="125"/>
      <c r="N85" s="130" t="s">
        <v>358</v>
      </c>
      <c r="O85" s="131">
        <v>1.125</v>
      </c>
      <c r="P85" s="131"/>
      <c r="Q85" s="131" t="s">
        <v>421</v>
      </c>
      <c r="R85" s="131" t="s">
        <v>374</v>
      </c>
      <c r="S85" s="131"/>
      <c r="T85" s="125" t="s">
        <v>109</v>
      </c>
      <c r="U85" s="135">
        <v>2</v>
      </c>
      <c r="V85" s="129">
        <f t="shared" si="5"/>
        <v>48.4</v>
      </c>
      <c r="W85" s="181"/>
      <c r="X85" s="182"/>
      <c r="Y85" s="119"/>
      <c r="Z85" s="119"/>
      <c r="AA85" s="76"/>
      <c r="AB85" s="76"/>
      <c r="AC85" s="76"/>
      <c r="AD85" s="76"/>
      <c r="AE85" s="76"/>
      <c r="AF85" s="76"/>
      <c r="AG85" s="76"/>
      <c r="AH85" s="76"/>
    </row>
    <row r="86" spans="1:34" ht="14" x14ac:dyDescent="0.15">
      <c r="A86" s="125">
        <v>51</v>
      </c>
      <c r="B86" s="125" t="s">
        <v>227</v>
      </c>
      <c r="C86" s="125" t="s">
        <v>181</v>
      </c>
      <c r="D86" s="125" t="s">
        <v>243</v>
      </c>
      <c r="E86" s="125" t="s">
        <v>249</v>
      </c>
      <c r="F86" s="127">
        <v>44606</v>
      </c>
      <c r="G86" s="125">
        <v>188</v>
      </c>
      <c r="H86" s="125">
        <v>2.1</v>
      </c>
      <c r="I86" s="125">
        <v>1.9</v>
      </c>
      <c r="J86" s="133">
        <v>50</v>
      </c>
      <c r="K86" s="125">
        <v>9.5</v>
      </c>
      <c r="L86" s="125">
        <v>268</v>
      </c>
      <c r="M86" s="125"/>
      <c r="N86" s="130" t="s">
        <v>358</v>
      </c>
      <c r="O86" s="131">
        <v>0.70149253731343286</v>
      </c>
      <c r="P86" s="131"/>
      <c r="Q86" s="131" t="s">
        <v>422</v>
      </c>
      <c r="R86" s="131" t="s">
        <v>378</v>
      </c>
      <c r="S86" s="131"/>
      <c r="T86" s="125" t="s">
        <v>146</v>
      </c>
      <c r="U86" s="135">
        <v>2</v>
      </c>
      <c r="V86" s="129">
        <f t="shared" si="5"/>
        <v>35.6</v>
      </c>
      <c r="W86" s="181"/>
      <c r="X86" s="182"/>
      <c r="Y86" s="119"/>
      <c r="Z86" s="119"/>
      <c r="AA86" s="76"/>
      <c r="AB86" s="76"/>
      <c r="AC86" s="76"/>
      <c r="AD86" s="76"/>
      <c r="AE86" s="76"/>
      <c r="AF86" s="76"/>
      <c r="AG86" s="76"/>
      <c r="AH86" s="76"/>
    </row>
    <row r="87" spans="1:34" ht="14" x14ac:dyDescent="0.15">
      <c r="A87" s="125">
        <v>52</v>
      </c>
      <c r="B87" s="125" t="s">
        <v>228</v>
      </c>
      <c r="C87" s="125" t="s">
        <v>181</v>
      </c>
      <c r="D87" s="125" t="s">
        <v>243</v>
      </c>
      <c r="E87" s="125" t="s">
        <v>250</v>
      </c>
      <c r="F87" s="127">
        <v>44606</v>
      </c>
      <c r="G87" s="125">
        <v>170</v>
      </c>
      <c r="H87" s="125">
        <v>2.1</v>
      </c>
      <c r="I87" s="125">
        <v>1.2</v>
      </c>
      <c r="J87" s="132">
        <v>50</v>
      </c>
      <c r="K87" s="125">
        <v>9.6</v>
      </c>
      <c r="L87" s="125">
        <v>287</v>
      </c>
      <c r="M87" s="125"/>
      <c r="N87" s="130" t="s">
        <v>358</v>
      </c>
      <c r="O87" s="131">
        <v>0.59233449477351918</v>
      </c>
      <c r="P87" s="131"/>
      <c r="Q87" s="131" t="s">
        <v>423</v>
      </c>
      <c r="R87" s="131" t="s">
        <v>390</v>
      </c>
      <c r="S87" s="131"/>
      <c r="T87" s="125" t="s">
        <v>114</v>
      </c>
      <c r="U87" s="135">
        <v>2</v>
      </c>
      <c r="V87" s="129">
        <f t="shared" si="5"/>
        <v>32</v>
      </c>
      <c r="W87" s="181"/>
      <c r="X87" s="182"/>
      <c r="Y87" s="119"/>
      <c r="Z87" s="119"/>
      <c r="AA87" s="76"/>
      <c r="AB87" s="76"/>
      <c r="AC87" s="76"/>
      <c r="AD87" s="76"/>
      <c r="AE87" s="76"/>
      <c r="AF87" s="76"/>
      <c r="AG87" s="76"/>
      <c r="AH87" s="76"/>
    </row>
    <row r="88" spans="1:34" ht="14" x14ac:dyDescent="0.15">
      <c r="A88" s="125">
        <v>53</v>
      </c>
      <c r="B88" s="125" t="s">
        <v>229</v>
      </c>
      <c r="C88" s="125" t="s">
        <v>181</v>
      </c>
      <c r="D88" s="125" t="s">
        <v>244</v>
      </c>
      <c r="E88" s="125" t="s">
        <v>247</v>
      </c>
      <c r="F88" s="127">
        <v>44606</v>
      </c>
      <c r="G88" s="125">
        <v>200</v>
      </c>
      <c r="H88" s="125">
        <v>2.1</v>
      </c>
      <c r="I88" s="125">
        <v>2.1</v>
      </c>
      <c r="J88" s="133">
        <v>50</v>
      </c>
      <c r="K88" s="125">
        <v>9.9</v>
      </c>
      <c r="L88" s="125">
        <v>262</v>
      </c>
      <c r="M88" s="125"/>
      <c r="N88" s="130" t="s">
        <v>358</v>
      </c>
      <c r="O88" s="131">
        <v>0.76335877862595425</v>
      </c>
      <c r="P88" s="131"/>
      <c r="Q88" s="131" t="s">
        <v>424</v>
      </c>
      <c r="R88" s="131" t="s">
        <v>500</v>
      </c>
      <c r="S88" s="131"/>
      <c r="T88" s="125" t="s">
        <v>60</v>
      </c>
      <c r="U88" s="135">
        <v>2</v>
      </c>
      <c r="V88" s="129">
        <f t="shared" si="5"/>
        <v>38</v>
      </c>
      <c r="W88" s="181"/>
      <c r="X88" s="182"/>
      <c r="Y88" s="119"/>
      <c r="Z88" s="119"/>
      <c r="AA88" s="76"/>
      <c r="AB88" s="76"/>
      <c r="AC88" s="76"/>
      <c r="AD88" s="76"/>
      <c r="AE88" s="76"/>
      <c r="AF88" s="76"/>
      <c r="AG88" s="76"/>
      <c r="AH88" s="76"/>
    </row>
    <row r="89" spans="1:34" ht="14" x14ac:dyDescent="0.15">
      <c r="A89" s="125">
        <v>54</v>
      </c>
      <c r="B89" s="125" t="s">
        <v>230</v>
      </c>
      <c r="C89" s="125" t="s">
        <v>181</v>
      </c>
      <c r="D89" s="125" t="s">
        <v>244</v>
      </c>
      <c r="E89" s="125" t="s">
        <v>248</v>
      </c>
      <c r="F89" s="127">
        <v>44606</v>
      </c>
      <c r="G89" s="125">
        <v>173</v>
      </c>
      <c r="H89" s="125">
        <v>2.1</v>
      </c>
      <c r="I89" s="125">
        <v>2.1</v>
      </c>
      <c r="J89" s="132">
        <v>50</v>
      </c>
      <c r="K89" s="125">
        <v>9.9</v>
      </c>
      <c r="L89" s="125">
        <v>369</v>
      </c>
      <c r="M89" s="125"/>
      <c r="N89" s="130" t="s">
        <v>358</v>
      </c>
      <c r="O89" s="131">
        <v>0.46883468834688347</v>
      </c>
      <c r="P89" s="134">
        <v>10</v>
      </c>
      <c r="Q89" s="131" t="s">
        <v>425</v>
      </c>
      <c r="R89" s="131" t="s">
        <v>501</v>
      </c>
      <c r="S89" s="131"/>
      <c r="T89" s="125" t="s">
        <v>127</v>
      </c>
      <c r="U89" s="135">
        <v>2</v>
      </c>
      <c r="V89" s="129">
        <f t="shared" si="5"/>
        <v>32.6</v>
      </c>
      <c r="W89" s="181"/>
      <c r="X89" s="182"/>
      <c r="Y89" s="119"/>
      <c r="Z89" s="119"/>
      <c r="AA89" s="76"/>
      <c r="AB89" s="76"/>
      <c r="AC89" s="76"/>
      <c r="AD89" s="76"/>
      <c r="AE89" s="76"/>
      <c r="AF89" s="76"/>
      <c r="AG89" s="76"/>
      <c r="AH89" s="76"/>
    </row>
    <row r="90" spans="1:34" ht="14" x14ac:dyDescent="0.15">
      <c r="A90" s="125">
        <v>55</v>
      </c>
      <c r="B90" s="125" t="s">
        <v>231</v>
      </c>
      <c r="C90" s="125" t="s">
        <v>181</v>
      </c>
      <c r="D90" s="125" t="s">
        <v>244</v>
      </c>
      <c r="E90" s="125" t="s">
        <v>249</v>
      </c>
      <c r="F90" s="127">
        <v>44606</v>
      </c>
      <c r="G90" s="125">
        <v>105</v>
      </c>
      <c r="H90" s="125">
        <v>2.1</v>
      </c>
      <c r="I90" s="125">
        <v>1.9</v>
      </c>
      <c r="J90" s="133">
        <v>50</v>
      </c>
      <c r="K90" s="125">
        <v>10</v>
      </c>
      <c r="L90" s="125">
        <v>175</v>
      </c>
      <c r="M90" s="125"/>
      <c r="N90" s="130" t="s">
        <v>358</v>
      </c>
      <c r="O90" s="131">
        <v>0.6</v>
      </c>
      <c r="P90" s="131"/>
      <c r="Q90" s="131" t="s">
        <v>426</v>
      </c>
      <c r="R90" s="131" t="s">
        <v>502</v>
      </c>
      <c r="S90" s="131"/>
      <c r="T90" s="125" t="s">
        <v>150</v>
      </c>
      <c r="U90" s="135">
        <v>2</v>
      </c>
      <c r="V90" s="129">
        <f t="shared" si="5"/>
        <v>19</v>
      </c>
      <c r="W90" s="181"/>
      <c r="X90" s="182"/>
      <c r="Y90" s="119"/>
      <c r="Z90" s="119"/>
      <c r="AA90" s="76"/>
      <c r="AB90" s="76"/>
      <c r="AC90" s="76"/>
      <c r="AD90" s="76"/>
      <c r="AE90" s="76"/>
      <c r="AF90" s="76"/>
      <c r="AG90" s="76"/>
      <c r="AH90" s="76"/>
    </row>
    <row r="91" spans="1:34" ht="14" x14ac:dyDescent="0.15">
      <c r="A91" s="125">
        <v>56</v>
      </c>
      <c r="B91" s="132" t="s">
        <v>232</v>
      </c>
      <c r="C91" s="125" t="s">
        <v>181</v>
      </c>
      <c r="D91" s="125" t="s">
        <v>244</v>
      </c>
      <c r="E91" s="125" t="s">
        <v>250</v>
      </c>
      <c r="F91" s="127">
        <v>44606</v>
      </c>
      <c r="G91" s="125">
        <v>228</v>
      </c>
      <c r="H91" s="125">
        <v>2.1</v>
      </c>
      <c r="I91" s="125">
        <v>2</v>
      </c>
      <c r="J91" s="132">
        <v>50</v>
      </c>
      <c r="K91" s="125">
        <v>9</v>
      </c>
      <c r="L91" s="125">
        <v>400</v>
      </c>
      <c r="M91" s="125"/>
      <c r="N91" s="130" t="s">
        <v>358</v>
      </c>
      <c r="O91" s="131">
        <v>0.56999999999999995</v>
      </c>
      <c r="P91" s="131"/>
      <c r="Q91" s="131" t="s">
        <v>427</v>
      </c>
      <c r="R91" s="131" t="s">
        <v>503</v>
      </c>
      <c r="S91" s="131"/>
      <c r="T91" s="125" t="s">
        <v>98</v>
      </c>
      <c r="U91" s="135">
        <v>2</v>
      </c>
      <c r="V91" s="129">
        <f t="shared" si="5"/>
        <v>43.6</v>
      </c>
      <c r="W91" s="181"/>
      <c r="X91" s="182"/>
      <c r="Y91" s="119"/>
      <c r="Z91" s="119"/>
      <c r="AA91" s="76"/>
      <c r="AB91" s="76"/>
      <c r="AC91" s="76"/>
      <c r="AD91" s="76"/>
      <c r="AE91" s="76"/>
      <c r="AF91" s="76"/>
      <c r="AG91" s="76"/>
      <c r="AH91" s="76"/>
    </row>
    <row r="92" spans="1:34" ht="14" x14ac:dyDescent="0.15">
      <c r="A92" s="125">
        <v>57</v>
      </c>
      <c r="B92" s="125" t="s">
        <v>233</v>
      </c>
      <c r="C92" s="125" t="s">
        <v>181</v>
      </c>
      <c r="D92" s="125" t="s">
        <v>245</v>
      </c>
      <c r="E92" s="125" t="s">
        <v>247</v>
      </c>
      <c r="F92" s="127">
        <v>44606</v>
      </c>
      <c r="G92" s="125">
        <v>850</v>
      </c>
      <c r="H92" s="125">
        <v>2.1</v>
      </c>
      <c r="I92" s="125">
        <v>2.2000000000000002</v>
      </c>
      <c r="J92" s="133">
        <v>50</v>
      </c>
      <c r="K92" s="125">
        <v>9.8000000000000007</v>
      </c>
      <c r="L92" s="125">
        <v>638</v>
      </c>
      <c r="M92" s="125"/>
      <c r="N92" s="130" t="s">
        <v>358</v>
      </c>
      <c r="O92" s="131">
        <v>1.3322884012539185</v>
      </c>
      <c r="P92" s="131"/>
      <c r="Q92" s="131" t="s">
        <v>428</v>
      </c>
      <c r="R92" s="131" t="s">
        <v>399</v>
      </c>
      <c r="S92" s="131"/>
      <c r="T92" s="125" t="s">
        <v>145</v>
      </c>
      <c r="U92" s="135">
        <v>2</v>
      </c>
      <c r="V92" s="129">
        <f t="shared" si="5"/>
        <v>168</v>
      </c>
      <c r="W92" s="181"/>
      <c r="X92" s="182"/>
      <c r="Y92" s="119"/>
      <c r="Z92" s="119"/>
      <c r="AA92" s="76"/>
      <c r="AB92" s="76"/>
      <c r="AC92" s="76"/>
      <c r="AD92" s="76"/>
      <c r="AE92" s="76"/>
      <c r="AF92" s="76"/>
      <c r="AG92" s="76"/>
      <c r="AH92" s="76"/>
    </row>
    <row r="93" spans="1:34" ht="14" x14ac:dyDescent="0.15">
      <c r="A93" s="125">
        <v>58</v>
      </c>
      <c r="B93" s="125" t="s">
        <v>234</v>
      </c>
      <c r="C93" s="125" t="s">
        <v>181</v>
      </c>
      <c r="D93" s="125" t="s">
        <v>245</v>
      </c>
      <c r="E93" s="125" t="s">
        <v>248</v>
      </c>
      <c r="F93" s="127">
        <v>44606</v>
      </c>
      <c r="G93" s="125">
        <v>544</v>
      </c>
      <c r="H93" s="125">
        <v>2.1</v>
      </c>
      <c r="I93" s="125">
        <v>2.2000000000000002</v>
      </c>
      <c r="J93" s="132">
        <v>50</v>
      </c>
      <c r="K93" s="125">
        <v>9.8000000000000007</v>
      </c>
      <c r="L93" s="125">
        <v>348</v>
      </c>
      <c r="M93" s="125"/>
      <c r="N93" s="130" t="s">
        <v>358</v>
      </c>
      <c r="O93" s="131">
        <v>1.5632183908045978</v>
      </c>
      <c r="P93" s="131"/>
      <c r="Q93" s="131" t="s">
        <v>429</v>
      </c>
      <c r="R93" s="131" t="s">
        <v>401</v>
      </c>
      <c r="S93" s="131"/>
      <c r="T93" s="125" t="s">
        <v>96</v>
      </c>
      <c r="U93" s="135">
        <v>2</v>
      </c>
      <c r="V93" s="129">
        <f t="shared" si="5"/>
        <v>106.8</v>
      </c>
      <c r="W93" s="181"/>
      <c r="X93" s="182"/>
      <c r="Y93" s="119"/>
      <c r="Z93" s="119"/>
      <c r="AA93" s="76"/>
      <c r="AB93" s="76"/>
      <c r="AC93" s="76"/>
      <c r="AD93" s="76"/>
      <c r="AE93" s="76"/>
      <c r="AF93" s="76"/>
      <c r="AG93" s="76"/>
      <c r="AH93" s="76"/>
    </row>
    <row r="94" spans="1:34" ht="14" x14ac:dyDescent="0.15">
      <c r="A94" s="125">
        <v>59</v>
      </c>
      <c r="B94" s="125" t="s">
        <v>235</v>
      </c>
      <c r="C94" s="125" t="s">
        <v>181</v>
      </c>
      <c r="D94" s="125" t="s">
        <v>245</v>
      </c>
      <c r="E94" s="125" t="s">
        <v>249</v>
      </c>
      <c r="F94" s="127">
        <v>44606</v>
      </c>
      <c r="G94" s="125">
        <v>552</v>
      </c>
      <c r="H94" s="125">
        <v>2.1</v>
      </c>
      <c r="I94" s="125">
        <v>2.2000000000000002</v>
      </c>
      <c r="J94" s="133">
        <v>50</v>
      </c>
      <c r="K94" s="125">
        <v>9.6</v>
      </c>
      <c r="L94" s="125">
        <v>315</v>
      </c>
      <c r="M94" s="125"/>
      <c r="N94" s="130" t="s">
        <v>358</v>
      </c>
      <c r="O94" s="131">
        <v>1.7523809523809524</v>
      </c>
      <c r="P94" s="131"/>
      <c r="Q94" s="131" t="s">
        <v>430</v>
      </c>
      <c r="R94" s="131" t="s">
        <v>380</v>
      </c>
      <c r="S94" s="131"/>
      <c r="T94" s="125" t="s">
        <v>72</v>
      </c>
      <c r="U94" s="135">
        <v>2</v>
      </c>
      <c r="V94" s="129">
        <f t="shared" si="5"/>
        <v>108.4</v>
      </c>
      <c r="W94" s="181"/>
      <c r="X94" s="182"/>
      <c r="Y94" s="119"/>
      <c r="Z94" s="119"/>
      <c r="AA94" s="76"/>
      <c r="AB94" s="76"/>
      <c r="AC94" s="76"/>
      <c r="AD94" s="76"/>
      <c r="AE94" s="76"/>
      <c r="AF94" s="76"/>
      <c r="AG94" s="76"/>
      <c r="AH94" s="76"/>
    </row>
    <row r="95" spans="1:34" ht="14" x14ac:dyDescent="0.15">
      <c r="A95" s="125">
        <v>60</v>
      </c>
      <c r="B95" s="125" t="s">
        <v>236</v>
      </c>
      <c r="C95" s="125" t="s">
        <v>181</v>
      </c>
      <c r="D95" s="125" t="s">
        <v>245</v>
      </c>
      <c r="E95" s="125" t="s">
        <v>250</v>
      </c>
      <c r="F95" s="127">
        <v>44606</v>
      </c>
      <c r="G95" s="125">
        <v>673</v>
      </c>
      <c r="H95" s="125">
        <v>2.1</v>
      </c>
      <c r="I95" s="125">
        <v>2.2000000000000002</v>
      </c>
      <c r="J95" s="132">
        <v>50</v>
      </c>
      <c r="K95" s="125">
        <v>9.1</v>
      </c>
      <c r="L95" s="125">
        <v>433</v>
      </c>
      <c r="M95" s="125"/>
      <c r="N95" s="130" t="s">
        <v>358</v>
      </c>
      <c r="O95" s="131">
        <v>1.5542725173210161</v>
      </c>
      <c r="P95" s="131"/>
      <c r="Q95" s="131" t="s">
        <v>431</v>
      </c>
      <c r="R95" s="131" t="s">
        <v>404</v>
      </c>
      <c r="S95" s="131"/>
      <c r="T95" s="125" t="s">
        <v>100</v>
      </c>
      <c r="U95" s="135">
        <v>2</v>
      </c>
      <c r="V95" s="129">
        <f t="shared" si="5"/>
        <v>132.6</v>
      </c>
      <c r="W95" s="181"/>
      <c r="X95" s="182"/>
      <c r="Y95" s="119"/>
      <c r="Z95" s="119"/>
      <c r="AA95" s="76"/>
      <c r="AB95" s="76"/>
      <c r="AC95" s="76"/>
      <c r="AD95" s="76"/>
      <c r="AE95" s="76"/>
      <c r="AF95" s="76"/>
      <c r="AG95" s="76"/>
      <c r="AH95" s="76"/>
    </row>
    <row r="96" spans="1:34" ht="14" x14ac:dyDescent="0.15">
      <c r="A96" s="125">
        <v>61</v>
      </c>
      <c r="B96" s="125" t="s">
        <v>237</v>
      </c>
      <c r="C96" s="125" t="s">
        <v>181</v>
      </c>
      <c r="D96" s="125" t="s">
        <v>246</v>
      </c>
      <c r="E96" s="125" t="s">
        <v>247</v>
      </c>
      <c r="F96" s="127">
        <v>44606</v>
      </c>
      <c r="G96" s="125">
        <v>467</v>
      </c>
      <c r="H96" s="125">
        <v>2.1</v>
      </c>
      <c r="I96" s="125">
        <v>1.5</v>
      </c>
      <c r="J96" s="133">
        <v>50</v>
      </c>
      <c r="K96" s="125">
        <v>9.9</v>
      </c>
      <c r="L96" s="125">
        <v>319</v>
      </c>
      <c r="M96" s="125"/>
      <c r="N96" s="130" t="s">
        <v>358</v>
      </c>
      <c r="O96" s="131">
        <v>1.4639498432601881</v>
      </c>
      <c r="P96" s="131"/>
      <c r="Q96" s="131" t="s">
        <v>432</v>
      </c>
      <c r="R96" s="131" t="s">
        <v>406</v>
      </c>
      <c r="S96" s="131"/>
      <c r="T96" s="125" t="s">
        <v>134</v>
      </c>
      <c r="U96" s="135">
        <v>2</v>
      </c>
      <c r="V96" s="129">
        <f t="shared" si="5"/>
        <v>91.4</v>
      </c>
      <c r="W96" s="181"/>
      <c r="X96" s="182"/>
      <c r="Y96" s="119"/>
      <c r="Z96" s="119"/>
      <c r="AA96" s="76"/>
      <c r="AB96" s="76"/>
      <c r="AC96" s="76"/>
      <c r="AD96" s="76"/>
      <c r="AE96" s="76"/>
      <c r="AF96" s="76"/>
      <c r="AG96" s="76"/>
      <c r="AH96" s="76"/>
    </row>
    <row r="97" spans="1:34" ht="14" x14ac:dyDescent="0.15">
      <c r="A97" s="125">
        <v>62</v>
      </c>
      <c r="B97" s="125" t="s">
        <v>238</v>
      </c>
      <c r="C97" s="125" t="s">
        <v>181</v>
      </c>
      <c r="D97" s="125" t="s">
        <v>246</v>
      </c>
      <c r="E97" s="125" t="s">
        <v>248</v>
      </c>
      <c r="F97" s="127">
        <v>44606</v>
      </c>
      <c r="G97" s="125">
        <v>441</v>
      </c>
      <c r="H97" s="125">
        <v>2.1</v>
      </c>
      <c r="I97" s="125">
        <v>2.1</v>
      </c>
      <c r="J97" s="132">
        <v>50</v>
      </c>
      <c r="K97" s="125">
        <v>9.8000000000000007</v>
      </c>
      <c r="L97" s="125">
        <v>430</v>
      </c>
      <c r="M97" s="125"/>
      <c r="N97" s="130" t="s">
        <v>358</v>
      </c>
      <c r="O97" s="131">
        <v>1.0255813953488373</v>
      </c>
      <c r="P97" s="131"/>
      <c r="Q97" s="131" t="s">
        <v>433</v>
      </c>
      <c r="R97" s="131" t="s">
        <v>382</v>
      </c>
      <c r="S97" s="131"/>
      <c r="T97" s="125" t="s">
        <v>108</v>
      </c>
      <c r="U97" s="135">
        <v>2</v>
      </c>
      <c r="V97" s="129">
        <f t="shared" si="5"/>
        <v>86.2</v>
      </c>
      <c r="W97" s="181"/>
      <c r="X97" s="182"/>
      <c r="Y97" s="119"/>
      <c r="Z97" s="119"/>
      <c r="AA97" s="76"/>
      <c r="AB97" s="76"/>
      <c r="AC97" s="76"/>
      <c r="AD97" s="76"/>
      <c r="AE97" s="76"/>
      <c r="AF97" s="76"/>
      <c r="AG97" s="76"/>
      <c r="AH97" s="76"/>
    </row>
    <row r="98" spans="1:34" ht="14" x14ac:dyDescent="0.15">
      <c r="A98" s="125">
        <v>63</v>
      </c>
      <c r="B98" s="125" t="s">
        <v>239</v>
      </c>
      <c r="C98" s="125" t="s">
        <v>181</v>
      </c>
      <c r="D98" s="125" t="s">
        <v>246</v>
      </c>
      <c r="E98" s="125" t="s">
        <v>249</v>
      </c>
      <c r="F98" s="127">
        <v>44606</v>
      </c>
      <c r="G98" s="125">
        <v>332</v>
      </c>
      <c r="H98" s="125">
        <v>2.1</v>
      </c>
      <c r="I98" s="125">
        <v>1.6</v>
      </c>
      <c r="J98" s="133">
        <v>50</v>
      </c>
      <c r="K98" s="125">
        <v>9.8000000000000007</v>
      </c>
      <c r="L98" s="125">
        <v>441</v>
      </c>
      <c r="M98" s="125"/>
      <c r="N98" s="130" t="s">
        <v>358</v>
      </c>
      <c r="O98" s="131">
        <v>0.75283446712018143</v>
      </c>
      <c r="P98" s="131"/>
      <c r="Q98" s="131" t="s">
        <v>434</v>
      </c>
      <c r="R98" s="131" t="s">
        <v>384</v>
      </c>
      <c r="S98" s="131"/>
      <c r="T98" s="125" t="s">
        <v>123</v>
      </c>
      <c r="U98" s="135">
        <v>2</v>
      </c>
      <c r="V98" s="129">
        <f t="shared" si="5"/>
        <v>64.400000000000006</v>
      </c>
      <c r="W98" s="181"/>
      <c r="X98" s="182"/>
      <c r="Y98" s="119"/>
      <c r="Z98" s="119"/>
      <c r="AA98" s="76"/>
      <c r="AB98" s="76"/>
      <c r="AC98" s="76"/>
      <c r="AD98" s="76"/>
      <c r="AE98" s="76"/>
      <c r="AF98" s="76"/>
      <c r="AG98" s="76"/>
      <c r="AH98" s="76"/>
    </row>
    <row r="99" spans="1:34" ht="14" x14ac:dyDescent="0.15">
      <c r="A99" s="125">
        <v>64</v>
      </c>
      <c r="B99" s="125" t="s">
        <v>240</v>
      </c>
      <c r="C99" s="125" t="s">
        <v>181</v>
      </c>
      <c r="D99" s="125" t="s">
        <v>246</v>
      </c>
      <c r="E99" s="125" t="s">
        <v>250</v>
      </c>
      <c r="F99" s="127">
        <v>44606</v>
      </c>
      <c r="G99" s="125">
        <v>851</v>
      </c>
      <c r="H99" s="125">
        <v>2.1</v>
      </c>
      <c r="I99" s="125">
        <v>2.2000000000000002</v>
      </c>
      <c r="J99" s="132">
        <v>50</v>
      </c>
      <c r="K99" s="125">
        <v>9.1999999999999993</v>
      </c>
      <c r="L99" s="125">
        <v>593</v>
      </c>
      <c r="M99" s="125"/>
      <c r="N99" s="130" t="s">
        <v>358</v>
      </c>
      <c r="O99" s="131">
        <v>1.4350758853288363</v>
      </c>
      <c r="P99" s="131"/>
      <c r="Q99" s="131" t="s">
        <v>435</v>
      </c>
      <c r="R99" s="131" t="s">
        <v>410</v>
      </c>
      <c r="S99" s="131"/>
      <c r="T99" s="125" t="s">
        <v>95</v>
      </c>
      <c r="U99" s="135">
        <v>2</v>
      </c>
      <c r="V99" s="129">
        <f t="shared" si="5"/>
        <v>168.2</v>
      </c>
      <c r="W99" s="181"/>
      <c r="X99" s="182"/>
      <c r="Y99" s="119"/>
      <c r="Z99" s="119"/>
      <c r="AA99" s="76"/>
      <c r="AB99" s="76"/>
      <c r="AC99" s="76"/>
      <c r="AD99" s="76"/>
      <c r="AE99" s="76"/>
      <c r="AF99" s="76"/>
      <c r="AG99" s="76"/>
      <c r="AH99" s="76"/>
    </row>
    <row r="100" spans="1:34" ht="14" x14ac:dyDescent="0.15">
      <c r="A100" s="125">
        <v>69</v>
      </c>
      <c r="B100" s="125" t="s">
        <v>321</v>
      </c>
      <c r="C100" s="125" t="s">
        <v>181</v>
      </c>
      <c r="D100" s="125" t="s">
        <v>244</v>
      </c>
      <c r="E100" s="125" t="s">
        <v>247</v>
      </c>
      <c r="F100" s="127">
        <v>44620</v>
      </c>
      <c r="G100" s="125">
        <v>192</v>
      </c>
      <c r="H100" s="125" t="s">
        <v>333</v>
      </c>
      <c r="I100" s="125">
        <v>1.74</v>
      </c>
      <c r="J100" s="125">
        <v>60</v>
      </c>
      <c r="K100" s="125">
        <v>9.8000000000000007</v>
      </c>
      <c r="L100" s="125">
        <v>176</v>
      </c>
      <c r="M100" s="125"/>
      <c r="N100" s="130" t="s">
        <v>358</v>
      </c>
      <c r="O100" s="131">
        <v>1.0909090909090908</v>
      </c>
      <c r="P100" s="131"/>
      <c r="Q100" s="131" t="s">
        <v>436</v>
      </c>
      <c r="R100" s="131" t="s">
        <v>500</v>
      </c>
      <c r="S100" s="131"/>
      <c r="T100" s="125" t="s">
        <v>119</v>
      </c>
      <c r="U100" s="135">
        <v>2</v>
      </c>
      <c r="V100" s="129">
        <f t="shared" si="5"/>
        <v>36.4</v>
      </c>
      <c r="W100" s="181"/>
      <c r="X100" s="182"/>
      <c r="Y100" s="119"/>
      <c r="Z100" s="119"/>
      <c r="AA100" s="76"/>
      <c r="AB100" s="76"/>
      <c r="AC100" s="76"/>
      <c r="AD100" s="76"/>
      <c r="AE100" s="76"/>
      <c r="AF100" s="76"/>
      <c r="AG100" s="76"/>
      <c r="AH100" s="76"/>
    </row>
    <row r="101" spans="1:34" ht="14" x14ac:dyDescent="0.15">
      <c r="A101" s="125">
        <v>79</v>
      </c>
      <c r="B101" s="125" t="s">
        <v>331</v>
      </c>
      <c r="C101" s="125" t="s">
        <v>181</v>
      </c>
      <c r="D101" s="125" t="s">
        <v>246</v>
      </c>
      <c r="E101" s="125" t="s">
        <v>249</v>
      </c>
      <c r="F101" s="127">
        <v>44620</v>
      </c>
      <c r="G101" s="125">
        <v>290</v>
      </c>
      <c r="H101" s="125" t="s">
        <v>333</v>
      </c>
      <c r="I101" s="125">
        <v>2.1</v>
      </c>
      <c r="J101" s="125">
        <v>60</v>
      </c>
      <c r="K101" s="125">
        <v>9.4</v>
      </c>
      <c r="L101" s="125">
        <v>263</v>
      </c>
      <c r="M101" s="130"/>
      <c r="N101" s="130" t="s">
        <v>358</v>
      </c>
      <c r="O101" s="131">
        <v>1.102661596958175</v>
      </c>
      <c r="P101" s="131"/>
      <c r="Q101" s="131" t="s">
        <v>437</v>
      </c>
      <c r="R101" s="131" t="s">
        <v>384</v>
      </c>
      <c r="S101" s="131"/>
      <c r="T101" s="125" t="s">
        <v>76</v>
      </c>
      <c r="U101" s="135">
        <v>2</v>
      </c>
      <c r="V101" s="129">
        <f t="shared" si="5"/>
        <v>56</v>
      </c>
      <c r="W101" s="181"/>
      <c r="X101" s="182"/>
      <c r="Y101" s="119"/>
      <c r="Z101" s="119"/>
      <c r="AA101" s="76"/>
      <c r="AB101" s="76"/>
      <c r="AC101" s="76"/>
      <c r="AD101" s="76"/>
      <c r="AE101" s="76"/>
      <c r="AF101" s="76"/>
      <c r="AG101" s="76"/>
      <c r="AH101" s="76"/>
    </row>
    <row r="102" spans="1:34" ht="14" x14ac:dyDescent="0.15">
      <c r="A102" s="125">
        <v>80</v>
      </c>
      <c r="B102" s="125" t="s">
        <v>332</v>
      </c>
      <c r="C102" s="125" t="s">
        <v>181</v>
      </c>
      <c r="D102" s="125" t="s">
        <v>246</v>
      </c>
      <c r="E102" s="125" t="s">
        <v>250</v>
      </c>
      <c r="F102" s="127">
        <v>44620</v>
      </c>
      <c r="G102" s="125">
        <v>277</v>
      </c>
      <c r="H102" s="125" t="s">
        <v>333</v>
      </c>
      <c r="I102" s="125">
        <v>2.12</v>
      </c>
      <c r="J102" s="125">
        <v>60</v>
      </c>
      <c r="K102" s="125">
        <v>8.6999999999999993</v>
      </c>
      <c r="L102" s="125">
        <v>259</v>
      </c>
      <c r="M102" s="130"/>
      <c r="N102" s="130" t="s">
        <v>358</v>
      </c>
      <c r="O102" s="131">
        <v>1.0694980694980696</v>
      </c>
      <c r="P102" s="131"/>
      <c r="Q102" s="131" t="s">
        <v>438</v>
      </c>
      <c r="R102" s="131" t="s">
        <v>410</v>
      </c>
      <c r="S102" s="131"/>
      <c r="T102" s="125" t="s">
        <v>126</v>
      </c>
      <c r="U102" s="135">
        <v>2</v>
      </c>
      <c r="V102" s="129">
        <f t="shared" si="5"/>
        <v>53.4</v>
      </c>
      <c r="W102" s="139"/>
      <c r="X102" s="183"/>
      <c r="Y102" s="119"/>
      <c r="Z102" s="119"/>
      <c r="AA102" s="76"/>
      <c r="AB102" s="76"/>
      <c r="AC102" s="76"/>
      <c r="AD102" s="76"/>
      <c r="AE102" s="76"/>
      <c r="AF102" s="76"/>
      <c r="AG102" s="76"/>
      <c r="AH102" s="76"/>
    </row>
    <row r="104" spans="1:34" x14ac:dyDescent="0.15">
      <c r="G104">
        <f>MIN(G7:G102)</f>
        <v>12.009</v>
      </c>
    </row>
    <row r="105" spans="1:34" x14ac:dyDescent="0.15">
      <c r="G105" s="173">
        <f>MAX(G7:G102)</f>
        <v>963</v>
      </c>
      <c r="I105" s="174">
        <f>COUNTIF(I7:I77,"&lt;1,2")</f>
        <v>2</v>
      </c>
    </row>
  </sheetData>
  <mergeCells count="13">
    <mergeCell ref="AF5:AH5"/>
    <mergeCell ref="T5:T6"/>
    <mergeCell ref="B5:F5"/>
    <mergeCell ref="G5:I5"/>
    <mergeCell ref="S5:S6"/>
    <mergeCell ref="K5:P5"/>
    <mergeCell ref="Q5:Q6"/>
    <mergeCell ref="R5:R6"/>
    <mergeCell ref="U5:V5"/>
    <mergeCell ref="Y5:Y6"/>
    <mergeCell ref="AB5:AC5"/>
    <mergeCell ref="AD5:AD6"/>
    <mergeCell ref="W5:X5"/>
  </mergeCells>
  <conditionalFormatting sqref="I7:I102">
    <cfRule type="cellIs" dxfId="1" priority="3" operator="lessThan">
      <formula>1.2</formula>
    </cfRule>
  </conditionalFormatting>
  <conditionalFormatting sqref="O7:O77">
    <cfRule type="colorScale" priority="5">
      <colorScale>
        <cfvo type="min"/>
        <cfvo type="max"/>
        <color rgb="FFFCFCFF"/>
        <color rgb="FFF8696B"/>
      </colorScale>
    </cfRule>
  </conditionalFormatting>
  <conditionalFormatting sqref="O78:O102">
    <cfRule type="colorScale" priority="2">
      <colorScale>
        <cfvo type="min"/>
        <cfvo type="max"/>
        <color rgb="FFFCFCFF"/>
        <color rgb="FFF8696B"/>
      </colorScale>
    </cfRule>
  </conditionalFormatting>
  <conditionalFormatting sqref="V7:V102">
    <cfRule type="cellIs" dxfId="0" priority="4" operator="lessThan">
      <formula>3</formula>
    </cfRule>
  </conditionalFormatting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S285"/>
  <sheetViews>
    <sheetView topLeftCell="K95" zoomScale="190" zoomScaleNormal="190" workbookViewId="0">
      <selection activeCell="R13" sqref="R13"/>
    </sheetView>
  </sheetViews>
  <sheetFormatPr baseColWidth="10" defaultRowHeight="13" x14ac:dyDescent="0.15"/>
  <cols>
    <col min="1" max="1" width="9" customWidth="1"/>
  </cols>
  <sheetData>
    <row r="1" spans="1:19" s="77" customFormat="1" ht="14" x14ac:dyDescent="0.15"/>
    <row r="2" spans="1:19" s="77" customFormat="1" ht="19" x14ac:dyDescent="0.15">
      <c r="C2" s="78" t="s">
        <v>34</v>
      </c>
    </row>
    <row r="3" spans="1:19" s="77" customFormat="1" ht="14" x14ac:dyDescent="0.15"/>
    <row r="4" spans="1:19" s="77" customFormat="1" ht="14" x14ac:dyDescent="0.15"/>
    <row r="6" spans="1:19" ht="19" x14ac:dyDescent="0.15">
      <c r="A6" s="80" t="s">
        <v>162</v>
      </c>
    </row>
    <row r="8" spans="1:19" x14ac:dyDescent="0.15">
      <c r="A8" t="s">
        <v>251</v>
      </c>
      <c r="G8" t="s">
        <v>315</v>
      </c>
      <c r="N8" t="s">
        <v>252</v>
      </c>
      <c r="S8" t="s">
        <v>253</v>
      </c>
    </row>
    <row r="19" spans="1:19" x14ac:dyDescent="0.15">
      <c r="A19" t="s">
        <v>254</v>
      </c>
      <c r="G19" t="s">
        <v>255</v>
      </c>
      <c r="N19" t="s">
        <v>256</v>
      </c>
      <c r="S19" t="s">
        <v>257</v>
      </c>
    </row>
    <row r="31" spans="1:19" x14ac:dyDescent="0.15">
      <c r="A31" t="s">
        <v>258</v>
      </c>
      <c r="G31" t="s">
        <v>259</v>
      </c>
      <c r="N31" t="s">
        <v>260</v>
      </c>
      <c r="S31" t="s">
        <v>262</v>
      </c>
    </row>
    <row r="45" spans="1:19" x14ac:dyDescent="0.15">
      <c r="A45" t="s">
        <v>263</v>
      </c>
      <c r="G45" t="s">
        <v>264</v>
      </c>
      <c r="N45" t="s">
        <v>265</v>
      </c>
      <c r="S45" t="s">
        <v>266</v>
      </c>
    </row>
    <row r="60" spans="1:19" ht="14" customHeight="1" x14ac:dyDescent="0.15">
      <c r="A60" t="s">
        <v>267</v>
      </c>
      <c r="G60" t="s">
        <v>268</v>
      </c>
      <c r="N60" t="s">
        <v>269</v>
      </c>
      <c r="S60" t="s">
        <v>270</v>
      </c>
    </row>
    <row r="61" spans="1:19" ht="14" customHeight="1" x14ac:dyDescent="0.15"/>
    <row r="62" spans="1:19" ht="14" customHeight="1" x14ac:dyDescent="0.15"/>
    <row r="63" spans="1:19" ht="14" customHeight="1" x14ac:dyDescent="0.15"/>
    <row r="64" spans="1:19" ht="14" customHeight="1" x14ac:dyDescent="0.15"/>
    <row r="65" spans="1:19" ht="14" customHeight="1" x14ac:dyDescent="0.15"/>
    <row r="66" spans="1:19" ht="14" customHeight="1" x14ac:dyDescent="0.15"/>
    <row r="67" spans="1:19" ht="14" customHeight="1" x14ac:dyDescent="0.15"/>
    <row r="68" spans="1:19" ht="14" customHeight="1" x14ac:dyDescent="0.15"/>
    <row r="74" spans="1:19" x14ac:dyDescent="0.15">
      <c r="A74" t="s">
        <v>271</v>
      </c>
      <c r="G74" t="s">
        <v>272</v>
      </c>
      <c r="N74" t="s">
        <v>273</v>
      </c>
      <c r="S74" t="s">
        <v>274</v>
      </c>
    </row>
    <row r="88" spans="1:19" x14ac:dyDescent="0.15">
      <c r="A88" t="s">
        <v>275</v>
      </c>
      <c r="G88" t="s">
        <v>276</v>
      </c>
      <c r="N88" t="s">
        <v>277</v>
      </c>
      <c r="S88" t="s">
        <v>278</v>
      </c>
    </row>
    <row r="104" spans="1:19" x14ac:dyDescent="0.15">
      <c r="A104" t="s">
        <v>279</v>
      </c>
      <c r="G104" t="s">
        <v>280</v>
      </c>
      <c r="N104" t="s">
        <v>281</v>
      </c>
      <c r="S104" t="s">
        <v>282</v>
      </c>
    </row>
    <row r="118" spans="1:19" x14ac:dyDescent="0.15">
      <c r="A118" t="s">
        <v>283</v>
      </c>
      <c r="G118" t="s">
        <v>284</v>
      </c>
      <c r="N118" t="s">
        <v>285</v>
      </c>
      <c r="S118" t="s">
        <v>286</v>
      </c>
    </row>
    <row r="127" spans="1:19" ht="15.5" customHeight="1" x14ac:dyDescent="0.15"/>
    <row r="133" spans="1:19" x14ac:dyDescent="0.15">
      <c r="A133" t="s">
        <v>287</v>
      </c>
      <c r="G133" t="s">
        <v>288</v>
      </c>
      <c r="N133" t="s">
        <v>289</v>
      </c>
      <c r="S133" t="s">
        <v>290</v>
      </c>
    </row>
    <row r="147" spans="1:19" x14ac:dyDescent="0.15">
      <c r="A147" t="s">
        <v>291</v>
      </c>
      <c r="G147" t="s">
        <v>292</v>
      </c>
      <c r="N147" t="s">
        <v>293</v>
      </c>
      <c r="S147" t="s">
        <v>294</v>
      </c>
    </row>
    <row r="161" spans="1:19" x14ac:dyDescent="0.15">
      <c r="A161" t="s">
        <v>295</v>
      </c>
      <c r="G161" t="s">
        <v>296</v>
      </c>
      <c r="N161" t="s">
        <v>297</v>
      </c>
      <c r="S161" t="s">
        <v>298</v>
      </c>
    </row>
    <row r="175" spans="1:19" x14ac:dyDescent="0.15">
      <c r="A175" t="s">
        <v>299</v>
      </c>
      <c r="G175" t="s">
        <v>300</v>
      </c>
      <c r="N175" t="s">
        <v>301</v>
      </c>
      <c r="S175" t="s">
        <v>302</v>
      </c>
    </row>
    <row r="192" spans="1:19" x14ac:dyDescent="0.15">
      <c r="A192" t="s">
        <v>303</v>
      </c>
      <c r="G192" t="s">
        <v>304</v>
      </c>
      <c r="N192" t="s">
        <v>305</v>
      </c>
      <c r="S192" t="s">
        <v>306</v>
      </c>
    </row>
    <row r="201" spans="1:19" ht="20.75" customHeight="1" x14ac:dyDescent="0.15"/>
    <row r="206" spans="1:19" x14ac:dyDescent="0.15">
      <c r="A206" t="s">
        <v>307</v>
      </c>
      <c r="G206" t="s">
        <v>308</v>
      </c>
      <c r="N206" t="s">
        <v>309</v>
      </c>
      <c r="S206" t="s">
        <v>310</v>
      </c>
    </row>
    <row r="220" spans="1:19" x14ac:dyDescent="0.15">
      <c r="A220" t="s">
        <v>311</v>
      </c>
      <c r="G220" t="s">
        <v>312</v>
      </c>
      <c r="N220" t="s">
        <v>313</v>
      </c>
      <c r="S220" t="s">
        <v>314</v>
      </c>
    </row>
    <row r="235" spans="1:19" x14ac:dyDescent="0.15">
      <c r="A235" t="s">
        <v>334</v>
      </c>
      <c r="G235" t="s">
        <v>335</v>
      </c>
      <c r="M235" t="s">
        <v>336</v>
      </c>
      <c r="S235" t="s">
        <v>337</v>
      </c>
    </row>
    <row r="251" spans="1:19" x14ac:dyDescent="0.15">
      <c r="A251" t="s">
        <v>338</v>
      </c>
      <c r="G251" t="s">
        <v>339</v>
      </c>
      <c r="M251" t="s">
        <v>340</v>
      </c>
      <c r="S251" t="s">
        <v>341</v>
      </c>
    </row>
    <row r="268" spans="1:19" x14ac:dyDescent="0.15">
      <c r="A268" t="s">
        <v>342</v>
      </c>
      <c r="G268" t="s">
        <v>343</v>
      </c>
      <c r="M268" t="s">
        <v>344</v>
      </c>
      <c r="S268" t="s">
        <v>345</v>
      </c>
    </row>
    <row r="285" spans="1:19" x14ac:dyDescent="0.15">
      <c r="A285" t="s">
        <v>346</v>
      </c>
      <c r="G285" t="s">
        <v>347</v>
      </c>
      <c r="M285" t="s">
        <v>348</v>
      </c>
      <c r="S285" t="s">
        <v>349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6"/>
  <sheetViews>
    <sheetView showGridLines="0" workbookViewId="0">
      <selection activeCell="N37" sqref="N37"/>
    </sheetView>
  </sheetViews>
  <sheetFormatPr baseColWidth="10" defaultRowHeight="13" x14ac:dyDescent="0.15"/>
  <sheetData>
    <row r="1" spans="1:3" s="77" customFormat="1" ht="14" x14ac:dyDescent="0.15"/>
    <row r="2" spans="1:3" s="77" customFormat="1" ht="19" x14ac:dyDescent="0.15">
      <c r="C2" s="78" t="s">
        <v>360</v>
      </c>
    </row>
    <row r="3" spans="1:3" s="77" customFormat="1" ht="14" x14ac:dyDescent="0.15"/>
    <row r="4" spans="1:3" s="77" customFormat="1" ht="14" x14ac:dyDescent="0.15"/>
    <row r="6" spans="1:3" ht="19" x14ac:dyDescent="0.15">
      <c r="A6" s="80" t="s">
        <v>162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6"/>
  <sheetViews>
    <sheetView showGridLines="0" workbookViewId="0">
      <selection activeCell="F36" sqref="F35:F36"/>
    </sheetView>
  </sheetViews>
  <sheetFormatPr baseColWidth="10" defaultRowHeight="13" x14ac:dyDescent="0.15"/>
  <cols>
    <col min="1" max="1" width="9.6640625" customWidth="1"/>
  </cols>
  <sheetData>
    <row r="1" spans="1:3" s="77" customFormat="1" ht="14" x14ac:dyDescent="0.15"/>
    <row r="2" spans="1:3" s="77" customFormat="1" ht="19" x14ac:dyDescent="0.15">
      <c r="C2" s="78" t="s">
        <v>36</v>
      </c>
    </row>
    <row r="3" spans="1:3" s="77" customFormat="1" ht="14" x14ac:dyDescent="0.15"/>
    <row r="4" spans="1:3" s="77" customFormat="1" ht="14" x14ac:dyDescent="0.15"/>
    <row r="6" spans="1:3" ht="19" x14ac:dyDescent="0.15">
      <c r="A6" s="80" t="s">
        <v>178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2:T186"/>
  <sheetViews>
    <sheetView showGridLines="0" topLeftCell="A150" workbookViewId="0">
      <selection activeCell="T142" sqref="T142"/>
    </sheetView>
  </sheetViews>
  <sheetFormatPr baseColWidth="10" defaultRowHeight="13" x14ac:dyDescent="0.15"/>
  <cols>
    <col min="1" max="1" width="8.5" customWidth="1"/>
    <col min="2" max="2" width="10.6640625" customWidth="1"/>
    <col min="3" max="3" width="10" customWidth="1"/>
    <col min="4" max="4" width="16.5" customWidth="1"/>
    <col min="5" max="5" width="12.1640625" customWidth="1"/>
    <col min="6" max="6" width="9.83203125" customWidth="1"/>
    <col min="7" max="7" width="14.83203125" customWidth="1"/>
    <col min="8" max="8" width="10.6640625" customWidth="1"/>
    <col min="9" max="10" width="10.1640625" customWidth="1"/>
    <col min="11" max="11" width="3" customWidth="1"/>
    <col min="14" max="14" width="17" bestFit="1" customWidth="1"/>
    <col min="16" max="16" width="10.1640625" customWidth="1"/>
  </cols>
  <sheetData>
    <row r="2" spans="1:11" x14ac:dyDescent="0.15">
      <c r="B2" t="s">
        <v>22</v>
      </c>
      <c r="C2" t="s">
        <v>49</v>
      </c>
    </row>
    <row r="3" spans="1:11" ht="16" x14ac:dyDescent="0.15">
      <c r="A3" t="s">
        <v>137</v>
      </c>
      <c r="B3" t="s">
        <v>440</v>
      </c>
      <c r="C3" t="s">
        <v>386</v>
      </c>
      <c r="D3" t="str">
        <f>VLOOKUP(B3,$G$3:$K$98,3,0)</f>
        <v>G06</v>
      </c>
      <c r="G3" t="s">
        <v>424</v>
      </c>
      <c r="H3" s="126" t="s">
        <v>486</v>
      </c>
      <c r="I3" t="s">
        <v>60</v>
      </c>
      <c r="J3" t="s">
        <v>424</v>
      </c>
      <c r="K3" t="s">
        <v>392</v>
      </c>
    </row>
    <row r="4" spans="1:11" ht="16" x14ac:dyDescent="0.15">
      <c r="A4" t="s">
        <v>94</v>
      </c>
      <c r="B4" t="s">
        <v>373</v>
      </c>
      <c r="C4" t="s">
        <v>374</v>
      </c>
      <c r="D4" t="str">
        <f t="shared" ref="D4:D67" si="0">VLOOKUP(B4,$G$3:$K$98,3,0)</f>
        <v>C11</v>
      </c>
      <c r="G4" t="s">
        <v>479</v>
      </c>
      <c r="H4" s="126" t="s">
        <v>486</v>
      </c>
      <c r="I4" t="s">
        <v>61</v>
      </c>
      <c r="J4" t="s">
        <v>479</v>
      </c>
      <c r="K4" t="s">
        <v>376</v>
      </c>
    </row>
    <row r="5" spans="1:11" ht="16" x14ac:dyDescent="0.15">
      <c r="A5" t="s">
        <v>139</v>
      </c>
      <c r="B5" t="s">
        <v>441</v>
      </c>
      <c r="C5" t="s">
        <v>390</v>
      </c>
      <c r="D5" t="str">
        <f t="shared" si="0"/>
        <v>G08</v>
      </c>
      <c r="G5" t="s">
        <v>467</v>
      </c>
      <c r="H5" s="126" t="s">
        <v>486</v>
      </c>
      <c r="I5" t="s">
        <v>62</v>
      </c>
      <c r="J5" t="s">
        <v>467</v>
      </c>
      <c r="K5" t="s">
        <v>396</v>
      </c>
    </row>
    <row r="6" spans="1:11" ht="16" x14ac:dyDescent="0.15">
      <c r="A6" t="s">
        <v>92</v>
      </c>
      <c r="B6" t="s">
        <v>442</v>
      </c>
      <c r="C6" t="s">
        <v>392</v>
      </c>
      <c r="D6" t="str">
        <f t="shared" si="0"/>
        <v>C09</v>
      </c>
      <c r="G6" t="s">
        <v>482</v>
      </c>
      <c r="H6" s="126" t="s">
        <v>486</v>
      </c>
      <c r="I6" t="s">
        <v>63</v>
      </c>
      <c r="J6" t="s">
        <v>482</v>
      </c>
      <c r="K6" t="s">
        <v>380</v>
      </c>
    </row>
    <row r="7" spans="1:11" ht="16" x14ac:dyDescent="0.15">
      <c r="A7" t="s">
        <v>116</v>
      </c>
      <c r="B7" t="s">
        <v>443</v>
      </c>
      <c r="C7" t="s">
        <v>394</v>
      </c>
      <c r="D7" t="str">
        <f t="shared" si="0"/>
        <v>E09</v>
      </c>
      <c r="G7" t="s">
        <v>448</v>
      </c>
      <c r="H7" s="126" t="s">
        <v>486</v>
      </c>
      <c r="I7" t="s">
        <v>64</v>
      </c>
      <c r="J7" t="s">
        <v>448</v>
      </c>
      <c r="K7" t="s">
        <v>404</v>
      </c>
    </row>
    <row r="8" spans="1:11" ht="16" x14ac:dyDescent="0.15">
      <c r="A8" t="s">
        <v>77</v>
      </c>
      <c r="B8" t="s">
        <v>444</v>
      </c>
      <c r="C8" t="s">
        <v>396</v>
      </c>
      <c r="D8" t="str">
        <f t="shared" si="0"/>
        <v>B06</v>
      </c>
      <c r="G8" t="s">
        <v>417</v>
      </c>
      <c r="H8" s="126" t="s">
        <v>486</v>
      </c>
      <c r="I8" t="s">
        <v>65</v>
      </c>
      <c r="J8" t="s">
        <v>417</v>
      </c>
      <c r="K8" t="s">
        <v>380</v>
      </c>
    </row>
    <row r="9" spans="1:11" ht="16" x14ac:dyDescent="0.15">
      <c r="A9" t="s">
        <v>115</v>
      </c>
      <c r="B9" t="s">
        <v>375</v>
      </c>
      <c r="C9" t="s">
        <v>376</v>
      </c>
      <c r="D9" t="str">
        <f t="shared" si="0"/>
        <v>E08</v>
      </c>
      <c r="G9" t="s">
        <v>452</v>
      </c>
      <c r="H9" s="126" t="s">
        <v>486</v>
      </c>
      <c r="I9" t="s">
        <v>66</v>
      </c>
      <c r="J9" t="s">
        <v>452</v>
      </c>
      <c r="K9" t="s">
        <v>386</v>
      </c>
    </row>
    <row r="10" spans="1:11" ht="16" x14ac:dyDescent="0.15">
      <c r="A10" t="s">
        <v>89</v>
      </c>
      <c r="B10" t="s">
        <v>445</v>
      </c>
      <c r="C10" t="s">
        <v>399</v>
      </c>
      <c r="D10" t="str">
        <f t="shared" si="0"/>
        <v>C06</v>
      </c>
      <c r="G10" t="s">
        <v>413</v>
      </c>
      <c r="H10" s="126" t="s">
        <v>486</v>
      </c>
      <c r="I10" t="s">
        <v>67</v>
      </c>
      <c r="J10" t="s">
        <v>413</v>
      </c>
      <c r="K10" t="s">
        <v>410</v>
      </c>
    </row>
    <row r="11" spans="1:11" ht="16" x14ac:dyDescent="0.15">
      <c r="A11" t="s">
        <v>82</v>
      </c>
      <c r="B11" t="s">
        <v>446</v>
      </c>
      <c r="C11" t="s">
        <v>401</v>
      </c>
      <c r="D11" t="str">
        <f t="shared" si="0"/>
        <v>B11</v>
      </c>
      <c r="G11" t="s">
        <v>462</v>
      </c>
      <c r="H11" s="126" t="s">
        <v>486</v>
      </c>
      <c r="I11" t="s">
        <v>68</v>
      </c>
      <c r="J11" t="s">
        <v>462</v>
      </c>
      <c r="K11" t="s">
        <v>386</v>
      </c>
    </row>
    <row r="12" spans="1:11" ht="16" x14ac:dyDescent="0.15">
      <c r="A12" t="s">
        <v>130</v>
      </c>
      <c r="B12" t="s">
        <v>447</v>
      </c>
      <c r="C12" t="s">
        <v>380</v>
      </c>
      <c r="D12" t="str">
        <f t="shared" si="0"/>
        <v>F11</v>
      </c>
      <c r="G12" t="s">
        <v>483</v>
      </c>
      <c r="H12" s="126" t="s">
        <v>486</v>
      </c>
      <c r="I12" t="s">
        <v>69</v>
      </c>
      <c r="J12" t="s">
        <v>483</v>
      </c>
      <c r="K12" t="s">
        <v>404</v>
      </c>
    </row>
    <row r="13" spans="1:11" ht="16" x14ac:dyDescent="0.15">
      <c r="A13" t="s">
        <v>64</v>
      </c>
      <c r="B13" t="s">
        <v>448</v>
      </c>
      <c r="C13" t="s">
        <v>404</v>
      </c>
      <c r="D13" t="str">
        <f t="shared" si="0"/>
        <v>A05</v>
      </c>
      <c r="G13" t="s">
        <v>412</v>
      </c>
      <c r="H13" s="126" t="s">
        <v>486</v>
      </c>
      <c r="I13" t="s">
        <v>70</v>
      </c>
      <c r="J13" t="s">
        <v>412</v>
      </c>
      <c r="K13" t="s">
        <v>384</v>
      </c>
    </row>
    <row r="14" spans="1:11" ht="16" x14ac:dyDescent="0.15">
      <c r="A14" t="s">
        <v>83</v>
      </c>
      <c r="B14" t="s">
        <v>449</v>
      </c>
      <c r="C14" t="s">
        <v>406</v>
      </c>
      <c r="D14" t="str">
        <f t="shared" si="0"/>
        <v>B12</v>
      </c>
      <c r="G14" t="s">
        <v>477</v>
      </c>
      <c r="H14" s="126" t="s">
        <v>486</v>
      </c>
      <c r="I14" t="s">
        <v>71</v>
      </c>
      <c r="J14" t="s">
        <v>477</v>
      </c>
      <c r="K14" t="s">
        <v>394</v>
      </c>
    </row>
    <row r="15" spans="1:11" ht="16" x14ac:dyDescent="0.15">
      <c r="A15" t="s">
        <v>88</v>
      </c>
      <c r="B15" t="s">
        <v>450</v>
      </c>
      <c r="C15" t="s">
        <v>382</v>
      </c>
      <c r="D15" t="str">
        <f t="shared" si="0"/>
        <v>C05</v>
      </c>
      <c r="G15" t="s">
        <v>430</v>
      </c>
      <c r="H15" s="126" t="s">
        <v>486</v>
      </c>
      <c r="I15" t="s">
        <v>72</v>
      </c>
      <c r="J15" t="s">
        <v>430</v>
      </c>
      <c r="K15" t="s">
        <v>380</v>
      </c>
    </row>
    <row r="16" spans="1:11" ht="16" x14ac:dyDescent="0.15">
      <c r="A16" t="s">
        <v>91</v>
      </c>
      <c r="B16" t="s">
        <v>451</v>
      </c>
      <c r="C16" t="s">
        <v>410</v>
      </c>
      <c r="D16" t="str">
        <f t="shared" si="0"/>
        <v>C08</v>
      </c>
      <c r="G16" t="s">
        <v>418</v>
      </c>
      <c r="H16" s="126" t="s">
        <v>486</v>
      </c>
      <c r="I16" t="s">
        <v>73</v>
      </c>
      <c r="J16" t="s">
        <v>418</v>
      </c>
      <c r="K16" t="s">
        <v>382</v>
      </c>
    </row>
    <row r="17" spans="1:11" ht="16" x14ac:dyDescent="0.15">
      <c r="A17" t="s">
        <v>66</v>
      </c>
      <c r="B17" t="s">
        <v>452</v>
      </c>
      <c r="C17" t="s">
        <v>386</v>
      </c>
      <c r="D17" t="str">
        <f t="shared" si="0"/>
        <v>A07</v>
      </c>
      <c r="G17" t="s">
        <v>453</v>
      </c>
      <c r="H17" s="126" t="s">
        <v>486</v>
      </c>
      <c r="I17" t="s">
        <v>74</v>
      </c>
      <c r="J17" t="s">
        <v>453</v>
      </c>
      <c r="K17" t="s">
        <v>390</v>
      </c>
    </row>
    <row r="18" spans="1:11" ht="16" x14ac:dyDescent="0.15">
      <c r="A18" t="s">
        <v>155</v>
      </c>
      <c r="B18" t="s">
        <v>377</v>
      </c>
      <c r="C18" t="s">
        <v>378</v>
      </c>
      <c r="D18" t="str">
        <f t="shared" si="0"/>
        <v>H12</v>
      </c>
      <c r="G18" t="s">
        <v>400</v>
      </c>
      <c r="H18" s="126" t="s">
        <v>486</v>
      </c>
      <c r="I18" t="s">
        <v>75</v>
      </c>
      <c r="J18" t="s">
        <v>400</v>
      </c>
      <c r="K18" t="s">
        <v>401</v>
      </c>
    </row>
    <row r="19" spans="1:11" ht="16" x14ac:dyDescent="0.15">
      <c r="A19" t="s">
        <v>74</v>
      </c>
      <c r="B19" t="s">
        <v>453</v>
      </c>
      <c r="C19" t="s">
        <v>390</v>
      </c>
      <c r="D19" t="str">
        <f t="shared" si="0"/>
        <v>B03</v>
      </c>
      <c r="G19" t="s">
        <v>437</v>
      </c>
      <c r="H19" s="126" t="s">
        <v>486</v>
      </c>
      <c r="I19" t="s">
        <v>76</v>
      </c>
      <c r="J19" t="s">
        <v>437</v>
      </c>
      <c r="K19" t="s">
        <v>384</v>
      </c>
    </row>
    <row r="20" spans="1:11" ht="16" x14ac:dyDescent="0.15">
      <c r="A20" t="s">
        <v>152</v>
      </c>
      <c r="B20" t="s">
        <v>454</v>
      </c>
      <c r="C20" t="s">
        <v>392</v>
      </c>
      <c r="D20" t="str">
        <f t="shared" si="0"/>
        <v>H09</v>
      </c>
      <c r="G20" t="s">
        <v>444</v>
      </c>
      <c r="H20" s="126" t="s">
        <v>486</v>
      </c>
      <c r="I20" t="s">
        <v>77</v>
      </c>
      <c r="J20" t="s">
        <v>444</v>
      </c>
      <c r="K20" t="s">
        <v>396</v>
      </c>
    </row>
    <row r="21" spans="1:11" ht="16" x14ac:dyDescent="0.15">
      <c r="A21" t="s">
        <v>141</v>
      </c>
      <c r="B21" t="s">
        <v>455</v>
      </c>
      <c r="C21" t="s">
        <v>394</v>
      </c>
      <c r="D21" t="str">
        <f t="shared" si="0"/>
        <v>G10</v>
      </c>
      <c r="G21" t="s">
        <v>476</v>
      </c>
      <c r="H21" s="126" t="s">
        <v>486</v>
      </c>
      <c r="I21" t="s">
        <v>78</v>
      </c>
      <c r="J21" t="s">
        <v>476</v>
      </c>
      <c r="K21" t="s">
        <v>390</v>
      </c>
    </row>
    <row r="22" spans="1:11" ht="16" x14ac:dyDescent="0.15">
      <c r="A22" t="s">
        <v>85</v>
      </c>
      <c r="B22" t="s">
        <v>456</v>
      </c>
      <c r="C22" t="s">
        <v>396</v>
      </c>
      <c r="D22" t="str">
        <f t="shared" si="0"/>
        <v>C02</v>
      </c>
      <c r="G22" t="s">
        <v>395</v>
      </c>
      <c r="H22" s="126" t="s">
        <v>486</v>
      </c>
      <c r="I22" t="s">
        <v>79</v>
      </c>
      <c r="J22" t="s">
        <v>395</v>
      </c>
      <c r="K22" t="s">
        <v>396</v>
      </c>
    </row>
    <row r="23" spans="1:11" ht="16" x14ac:dyDescent="0.15">
      <c r="A23" t="s">
        <v>87</v>
      </c>
      <c r="B23" t="s">
        <v>457</v>
      </c>
      <c r="C23" t="s">
        <v>399</v>
      </c>
      <c r="D23" t="str">
        <f t="shared" si="0"/>
        <v>C04</v>
      </c>
      <c r="G23" t="s">
        <v>419</v>
      </c>
      <c r="H23" s="126" t="s">
        <v>486</v>
      </c>
      <c r="I23" t="s">
        <v>80</v>
      </c>
      <c r="J23" t="s">
        <v>419</v>
      </c>
      <c r="K23" t="s">
        <v>384</v>
      </c>
    </row>
    <row r="24" spans="1:11" ht="16" x14ac:dyDescent="0.15">
      <c r="A24" t="s">
        <v>154</v>
      </c>
      <c r="B24" t="s">
        <v>458</v>
      </c>
      <c r="C24" t="s">
        <v>401</v>
      </c>
      <c r="D24" t="str">
        <f t="shared" si="0"/>
        <v>H11</v>
      </c>
      <c r="G24" t="s">
        <v>460</v>
      </c>
      <c r="H24" s="126" t="s">
        <v>486</v>
      </c>
      <c r="I24" t="s">
        <v>81</v>
      </c>
      <c r="J24" t="s">
        <v>460</v>
      </c>
      <c r="K24" t="s">
        <v>406</v>
      </c>
    </row>
    <row r="25" spans="1:11" ht="16" x14ac:dyDescent="0.15">
      <c r="A25" t="s">
        <v>140</v>
      </c>
      <c r="B25" t="s">
        <v>379</v>
      </c>
      <c r="C25" t="s">
        <v>380</v>
      </c>
      <c r="D25" t="str">
        <f t="shared" si="0"/>
        <v>G09</v>
      </c>
      <c r="G25" t="s">
        <v>446</v>
      </c>
      <c r="H25" s="126" t="s">
        <v>486</v>
      </c>
      <c r="I25" t="s">
        <v>82</v>
      </c>
      <c r="J25" t="s">
        <v>446</v>
      </c>
      <c r="K25" t="s">
        <v>401</v>
      </c>
    </row>
    <row r="26" spans="1:11" ht="16" x14ac:dyDescent="0.15">
      <c r="A26" t="s">
        <v>133</v>
      </c>
      <c r="B26" t="s">
        <v>459</v>
      </c>
      <c r="C26" t="s">
        <v>404</v>
      </c>
      <c r="D26" t="str">
        <f t="shared" si="0"/>
        <v>G02</v>
      </c>
      <c r="G26" t="s">
        <v>449</v>
      </c>
      <c r="H26" s="126" t="s">
        <v>486</v>
      </c>
      <c r="I26" t="s">
        <v>83</v>
      </c>
      <c r="J26" t="s">
        <v>449</v>
      </c>
      <c r="K26" t="s">
        <v>406</v>
      </c>
    </row>
    <row r="27" spans="1:11" ht="16" x14ac:dyDescent="0.15">
      <c r="A27" t="s">
        <v>81</v>
      </c>
      <c r="B27" t="s">
        <v>460</v>
      </c>
      <c r="C27" t="s">
        <v>406</v>
      </c>
      <c r="D27" t="str">
        <f t="shared" si="0"/>
        <v>B10</v>
      </c>
      <c r="G27" t="s">
        <v>409</v>
      </c>
      <c r="H27" s="126" t="s">
        <v>486</v>
      </c>
      <c r="I27" t="s">
        <v>84</v>
      </c>
      <c r="J27" t="s">
        <v>409</v>
      </c>
      <c r="K27" t="s">
        <v>410</v>
      </c>
    </row>
    <row r="28" spans="1:11" ht="16" x14ac:dyDescent="0.15">
      <c r="A28" t="s">
        <v>143</v>
      </c>
      <c r="B28" t="s">
        <v>381</v>
      </c>
      <c r="C28" t="s">
        <v>382</v>
      </c>
      <c r="D28" t="str">
        <f t="shared" si="0"/>
        <v>G12</v>
      </c>
      <c r="G28" t="s">
        <v>456</v>
      </c>
      <c r="H28" s="126" t="s">
        <v>486</v>
      </c>
      <c r="I28" t="s">
        <v>85</v>
      </c>
      <c r="J28" t="s">
        <v>456</v>
      </c>
      <c r="K28" t="s">
        <v>396</v>
      </c>
    </row>
    <row r="29" spans="1:11" ht="16" x14ac:dyDescent="0.15">
      <c r="A29" t="s">
        <v>129</v>
      </c>
      <c r="B29" t="s">
        <v>383</v>
      </c>
      <c r="C29" t="s">
        <v>384</v>
      </c>
      <c r="D29" t="str">
        <f t="shared" si="0"/>
        <v>F10</v>
      </c>
      <c r="G29" t="s">
        <v>387</v>
      </c>
      <c r="H29" s="126" t="s">
        <v>486</v>
      </c>
      <c r="I29" t="s">
        <v>86</v>
      </c>
      <c r="J29" t="s">
        <v>387</v>
      </c>
      <c r="K29" t="s">
        <v>374</v>
      </c>
    </row>
    <row r="30" spans="1:11" ht="16" x14ac:dyDescent="0.15">
      <c r="A30" t="s">
        <v>120</v>
      </c>
      <c r="B30" t="s">
        <v>461</v>
      </c>
      <c r="C30" t="s">
        <v>410</v>
      </c>
      <c r="D30" t="str">
        <f t="shared" si="0"/>
        <v>F01</v>
      </c>
      <c r="G30" t="s">
        <v>457</v>
      </c>
      <c r="H30" s="126" t="s">
        <v>486</v>
      </c>
      <c r="I30" t="s">
        <v>87</v>
      </c>
      <c r="J30" t="s">
        <v>457</v>
      </c>
      <c r="K30" t="s">
        <v>399</v>
      </c>
    </row>
    <row r="31" spans="1:11" ht="16" x14ac:dyDescent="0.15">
      <c r="A31" t="s">
        <v>68</v>
      </c>
      <c r="B31" t="s">
        <v>462</v>
      </c>
      <c r="C31" t="s">
        <v>386</v>
      </c>
      <c r="D31" t="str">
        <f t="shared" si="0"/>
        <v>A09</v>
      </c>
      <c r="G31" t="s">
        <v>450</v>
      </c>
      <c r="H31" s="126" t="s">
        <v>486</v>
      </c>
      <c r="I31" t="s">
        <v>88</v>
      </c>
      <c r="J31" t="s">
        <v>450</v>
      </c>
      <c r="K31" t="s">
        <v>382</v>
      </c>
    </row>
    <row r="32" spans="1:11" ht="16" x14ac:dyDescent="0.15">
      <c r="A32" t="s">
        <v>138</v>
      </c>
      <c r="B32" t="s">
        <v>463</v>
      </c>
      <c r="C32" t="s">
        <v>374</v>
      </c>
      <c r="D32" t="str">
        <f t="shared" si="0"/>
        <v>G07</v>
      </c>
      <c r="G32" t="s">
        <v>445</v>
      </c>
      <c r="H32" s="126" t="s">
        <v>486</v>
      </c>
      <c r="I32" t="s">
        <v>89</v>
      </c>
      <c r="J32" t="s">
        <v>445</v>
      </c>
      <c r="K32" t="s">
        <v>399</v>
      </c>
    </row>
    <row r="33" spans="1:11" ht="16" x14ac:dyDescent="0.15">
      <c r="A33" t="s">
        <v>107</v>
      </c>
      <c r="B33" t="s">
        <v>464</v>
      </c>
      <c r="C33" t="s">
        <v>378</v>
      </c>
      <c r="D33" t="str">
        <f t="shared" si="0"/>
        <v>D12</v>
      </c>
      <c r="G33" t="s">
        <v>470</v>
      </c>
      <c r="H33" s="126" t="s">
        <v>486</v>
      </c>
      <c r="I33" t="s">
        <v>90</v>
      </c>
      <c r="J33" t="s">
        <v>470</v>
      </c>
      <c r="K33" t="s">
        <v>401</v>
      </c>
    </row>
    <row r="34" spans="1:11" ht="16" x14ac:dyDescent="0.15">
      <c r="A34" t="s">
        <v>148</v>
      </c>
      <c r="B34" t="s">
        <v>465</v>
      </c>
      <c r="C34" t="s">
        <v>390</v>
      </c>
      <c r="D34" t="str">
        <f t="shared" si="0"/>
        <v>H05</v>
      </c>
      <c r="G34" t="s">
        <v>451</v>
      </c>
      <c r="H34" s="126" t="s">
        <v>486</v>
      </c>
      <c r="I34" t="s">
        <v>91</v>
      </c>
      <c r="J34" t="s">
        <v>451</v>
      </c>
      <c r="K34" t="s">
        <v>410</v>
      </c>
    </row>
    <row r="35" spans="1:11" ht="16" x14ac:dyDescent="0.15">
      <c r="A35" t="s">
        <v>99</v>
      </c>
      <c r="B35" t="s">
        <v>466</v>
      </c>
      <c r="C35" t="s">
        <v>394</v>
      </c>
      <c r="D35" t="str">
        <f t="shared" si="0"/>
        <v>D04</v>
      </c>
      <c r="G35" t="s">
        <v>442</v>
      </c>
      <c r="H35" s="126" t="s">
        <v>486</v>
      </c>
      <c r="I35" t="s">
        <v>92</v>
      </c>
      <c r="J35" t="s">
        <v>442</v>
      </c>
      <c r="K35" t="s">
        <v>392</v>
      </c>
    </row>
    <row r="36" spans="1:11" ht="16" x14ac:dyDescent="0.15">
      <c r="A36" t="s">
        <v>62</v>
      </c>
      <c r="B36" t="s">
        <v>467</v>
      </c>
      <c r="C36" t="s">
        <v>396</v>
      </c>
      <c r="D36" t="str">
        <f t="shared" si="0"/>
        <v>A03</v>
      </c>
      <c r="G36" t="s">
        <v>393</v>
      </c>
      <c r="H36" s="126" t="s">
        <v>486</v>
      </c>
      <c r="I36" t="s">
        <v>93</v>
      </c>
      <c r="J36" t="s">
        <v>393</v>
      </c>
      <c r="K36" t="s">
        <v>394</v>
      </c>
    </row>
    <row r="37" spans="1:11" ht="16" x14ac:dyDescent="0.15">
      <c r="A37" t="s">
        <v>122</v>
      </c>
      <c r="B37" t="s">
        <v>468</v>
      </c>
      <c r="C37" t="s">
        <v>376</v>
      </c>
      <c r="D37" t="str">
        <f t="shared" si="0"/>
        <v>F03</v>
      </c>
      <c r="G37" t="s">
        <v>373</v>
      </c>
      <c r="H37" s="126" t="s">
        <v>486</v>
      </c>
      <c r="I37" t="s">
        <v>94</v>
      </c>
      <c r="J37" t="s">
        <v>373</v>
      </c>
      <c r="K37" t="s">
        <v>374</v>
      </c>
    </row>
    <row r="38" spans="1:11" ht="16" x14ac:dyDescent="0.15">
      <c r="A38" t="s">
        <v>125</v>
      </c>
      <c r="B38" t="s">
        <v>469</v>
      </c>
      <c r="C38" t="s">
        <v>399</v>
      </c>
      <c r="D38" t="str">
        <f t="shared" si="0"/>
        <v>F06</v>
      </c>
      <c r="G38" t="s">
        <v>435</v>
      </c>
      <c r="H38" s="126" t="s">
        <v>486</v>
      </c>
      <c r="I38" t="s">
        <v>95</v>
      </c>
      <c r="J38" t="s">
        <v>435</v>
      </c>
      <c r="K38" t="s">
        <v>410</v>
      </c>
    </row>
    <row r="39" spans="1:11" ht="16" x14ac:dyDescent="0.15">
      <c r="A39" t="s">
        <v>90</v>
      </c>
      <c r="B39" t="s">
        <v>470</v>
      </c>
      <c r="C39" t="s">
        <v>401</v>
      </c>
      <c r="D39" t="str">
        <f t="shared" si="0"/>
        <v>C07</v>
      </c>
      <c r="G39" t="s">
        <v>429</v>
      </c>
      <c r="H39" s="126" t="s">
        <v>486</v>
      </c>
      <c r="I39" t="s">
        <v>96</v>
      </c>
      <c r="J39" t="s">
        <v>429</v>
      </c>
      <c r="K39" t="s">
        <v>401</v>
      </c>
    </row>
    <row r="40" spans="1:11" ht="16" x14ac:dyDescent="0.15">
      <c r="A40" t="s">
        <v>110</v>
      </c>
      <c r="B40" t="s">
        <v>471</v>
      </c>
      <c r="C40" t="s">
        <v>404</v>
      </c>
      <c r="D40" t="str">
        <f t="shared" si="0"/>
        <v>E03</v>
      </c>
      <c r="G40" t="s">
        <v>388</v>
      </c>
      <c r="H40" s="126" t="s">
        <v>486</v>
      </c>
      <c r="I40" t="s">
        <v>97</v>
      </c>
      <c r="J40" t="s">
        <v>388</v>
      </c>
      <c r="K40" t="s">
        <v>378</v>
      </c>
    </row>
    <row r="41" spans="1:11" ht="16" x14ac:dyDescent="0.15">
      <c r="A41" t="s">
        <v>151</v>
      </c>
      <c r="B41" t="s">
        <v>472</v>
      </c>
      <c r="C41" t="s">
        <v>406</v>
      </c>
      <c r="D41" t="str">
        <f t="shared" si="0"/>
        <v>H08</v>
      </c>
      <c r="G41" t="s">
        <v>427</v>
      </c>
      <c r="H41" s="126" t="s">
        <v>486</v>
      </c>
      <c r="I41" t="s">
        <v>98</v>
      </c>
      <c r="J41" t="s">
        <v>427</v>
      </c>
      <c r="K41" t="s">
        <v>376</v>
      </c>
    </row>
    <row r="42" spans="1:11" ht="16" x14ac:dyDescent="0.15">
      <c r="A42" t="s">
        <v>105</v>
      </c>
      <c r="B42" t="s">
        <v>385</v>
      </c>
      <c r="C42" t="s">
        <v>386</v>
      </c>
      <c r="D42" t="str">
        <f t="shared" si="0"/>
        <v>D10</v>
      </c>
      <c r="G42" t="s">
        <v>466</v>
      </c>
      <c r="H42" s="126" t="s">
        <v>486</v>
      </c>
      <c r="I42" t="s">
        <v>99</v>
      </c>
      <c r="J42" t="s">
        <v>466</v>
      </c>
      <c r="K42" t="s">
        <v>394</v>
      </c>
    </row>
    <row r="43" spans="1:11" ht="16" x14ac:dyDescent="0.15">
      <c r="A43" t="s">
        <v>86</v>
      </c>
      <c r="B43" t="s">
        <v>387</v>
      </c>
      <c r="C43" t="s">
        <v>374</v>
      </c>
      <c r="D43" t="str">
        <f t="shared" si="0"/>
        <v>C03</v>
      </c>
      <c r="G43" t="s">
        <v>431</v>
      </c>
      <c r="H43" s="126" t="s">
        <v>486</v>
      </c>
      <c r="I43" t="s">
        <v>100</v>
      </c>
      <c r="J43" t="s">
        <v>431</v>
      </c>
      <c r="K43" t="s">
        <v>404</v>
      </c>
    </row>
    <row r="44" spans="1:11" ht="16" x14ac:dyDescent="0.15">
      <c r="A44" t="s">
        <v>97</v>
      </c>
      <c r="B44" t="s">
        <v>388</v>
      </c>
      <c r="C44" t="s">
        <v>378</v>
      </c>
      <c r="D44" t="str">
        <f t="shared" si="0"/>
        <v>D02</v>
      </c>
      <c r="G44" t="s">
        <v>473</v>
      </c>
      <c r="H44" s="126" t="s">
        <v>486</v>
      </c>
      <c r="I44" t="s">
        <v>101</v>
      </c>
      <c r="J44" t="s">
        <v>473</v>
      </c>
      <c r="K44" t="s">
        <v>386</v>
      </c>
    </row>
    <row r="45" spans="1:11" ht="16" x14ac:dyDescent="0.15">
      <c r="A45" t="s">
        <v>132</v>
      </c>
      <c r="B45" t="s">
        <v>389</v>
      </c>
      <c r="C45" t="s">
        <v>390</v>
      </c>
      <c r="D45" t="str">
        <f t="shared" si="0"/>
        <v>G01</v>
      </c>
      <c r="G45" t="s">
        <v>391</v>
      </c>
      <c r="H45" s="126" t="s">
        <v>486</v>
      </c>
      <c r="I45" t="s">
        <v>102</v>
      </c>
      <c r="J45" t="s">
        <v>391</v>
      </c>
      <c r="K45" t="s">
        <v>392</v>
      </c>
    </row>
    <row r="46" spans="1:11" ht="16" x14ac:dyDescent="0.15">
      <c r="A46" t="s">
        <v>102</v>
      </c>
      <c r="B46" t="s">
        <v>391</v>
      </c>
      <c r="C46" t="s">
        <v>392</v>
      </c>
      <c r="D46" t="str">
        <f t="shared" si="0"/>
        <v>D07</v>
      </c>
      <c r="G46" t="s">
        <v>475</v>
      </c>
      <c r="H46" s="126" t="s">
        <v>486</v>
      </c>
      <c r="I46" t="s">
        <v>103</v>
      </c>
      <c r="J46" t="s">
        <v>475</v>
      </c>
      <c r="K46" t="s">
        <v>378</v>
      </c>
    </row>
    <row r="47" spans="1:11" ht="16" x14ac:dyDescent="0.15">
      <c r="A47" t="s">
        <v>93</v>
      </c>
      <c r="B47" t="s">
        <v>393</v>
      </c>
      <c r="C47" t="s">
        <v>394</v>
      </c>
      <c r="D47" t="str">
        <f t="shared" si="0"/>
        <v>C10</v>
      </c>
      <c r="G47" t="s">
        <v>485</v>
      </c>
      <c r="H47" s="126" t="s">
        <v>486</v>
      </c>
      <c r="I47" t="s">
        <v>104</v>
      </c>
      <c r="J47" t="s">
        <v>485</v>
      </c>
      <c r="K47" t="s">
        <v>382</v>
      </c>
    </row>
    <row r="48" spans="1:11" ht="16" x14ac:dyDescent="0.15">
      <c r="A48" t="s">
        <v>79</v>
      </c>
      <c r="B48" t="s">
        <v>395</v>
      </c>
      <c r="C48" t="s">
        <v>396</v>
      </c>
      <c r="D48" t="str">
        <f t="shared" si="0"/>
        <v>B08</v>
      </c>
      <c r="G48" t="s">
        <v>385</v>
      </c>
      <c r="H48" s="126" t="s">
        <v>486</v>
      </c>
      <c r="I48" t="s">
        <v>105</v>
      </c>
      <c r="J48" t="s">
        <v>385</v>
      </c>
      <c r="K48" t="s">
        <v>386</v>
      </c>
    </row>
    <row r="49" spans="1:11" ht="16" x14ac:dyDescent="0.15">
      <c r="A49" t="s">
        <v>142</v>
      </c>
      <c r="B49" t="s">
        <v>397</v>
      </c>
      <c r="C49" t="s">
        <v>376</v>
      </c>
      <c r="D49" t="str">
        <f t="shared" si="0"/>
        <v>G11</v>
      </c>
      <c r="G49" t="s">
        <v>481</v>
      </c>
      <c r="H49" s="126" t="s">
        <v>486</v>
      </c>
      <c r="I49" t="s">
        <v>106</v>
      </c>
      <c r="J49" t="s">
        <v>481</v>
      </c>
      <c r="K49" t="s">
        <v>401</v>
      </c>
    </row>
    <row r="50" spans="1:11" ht="16" x14ac:dyDescent="0.15">
      <c r="A50" t="s">
        <v>118</v>
      </c>
      <c r="B50" t="s">
        <v>398</v>
      </c>
      <c r="C50" t="s">
        <v>399</v>
      </c>
      <c r="D50" t="str">
        <f t="shared" si="0"/>
        <v>E11</v>
      </c>
      <c r="G50" t="s">
        <v>464</v>
      </c>
      <c r="H50" s="126" t="s">
        <v>486</v>
      </c>
      <c r="I50" t="s">
        <v>107</v>
      </c>
      <c r="J50" t="s">
        <v>464</v>
      </c>
      <c r="K50" t="s">
        <v>378</v>
      </c>
    </row>
    <row r="51" spans="1:11" ht="16" x14ac:dyDescent="0.15">
      <c r="A51" t="s">
        <v>75</v>
      </c>
      <c r="B51" t="s">
        <v>400</v>
      </c>
      <c r="C51" t="s">
        <v>401</v>
      </c>
      <c r="D51" t="str">
        <f t="shared" si="0"/>
        <v>B04</v>
      </c>
      <c r="G51" t="s">
        <v>433</v>
      </c>
      <c r="H51" s="126" t="s">
        <v>486</v>
      </c>
      <c r="I51" t="s">
        <v>108</v>
      </c>
      <c r="J51" t="s">
        <v>433</v>
      </c>
      <c r="K51" t="s">
        <v>382</v>
      </c>
    </row>
    <row r="52" spans="1:11" ht="16" x14ac:dyDescent="0.15">
      <c r="A52" t="s">
        <v>149</v>
      </c>
      <c r="B52" t="s">
        <v>402</v>
      </c>
      <c r="C52" t="s">
        <v>380</v>
      </c>
      <c r="D52" t="str">
        <f t="shared" si="0"/>
        <v>H06</v>
      </c>
      <c r="G52" t="s">
        <v>421</v>
      </c>
      <c r="H52" s="126" t="s">
        <v>486</v>
      </c>
      <c r="I52" t="s">
        <v>109</v>
      </c>
      <c r="J52" t="s">
        <v>421</v>
      </c>
      <c r="K52" t="s">
        <v>374</v>
      </c>
    </row>
    <row r="53" spans="1:11" ht="16" x14ac:dyDescent="0.15">
      <c r="A53" t="s">
        <v>117</v>
      </c>
      <c r="B53" t="s">
        <v>403</v>
      </c>
      <c r="C53" t="s">
        <v>404</v>
      </c>
      <c r="D53" t="str">
        <f t="shared" si="0"/>
        <v>E10</v>
      </c>
      <c r="G53" t="s">
        <v>471</v>
      </c>
      <c r="H53" s="126" t="s">
        <v>486</v>
      </c>
      <c r="I53" t="s">
        <v>110</v>
      </c>
      <c r="J53" t="s">
        <v>471</v>
      </c>
      <c r="K53" t="s">
        <v>404</v>
      </c>
    </row>
    <row r="54" spans="1:11" ht="16" x14ac:dyDescent="0.15">
      <c r="A54" t="s">
        <v>124</v>
      </c>
      <c r="B54" t="s">
        <v>405</v>
      </c>
      <c r="C54" t="s">
        <v>406</v>
      </c>
      <c r="D54" t="str">
        <f t="shared" si="0"/>
        <v>F05</v>
      </c>
      <c r="G54" t="s">
        <v>474</v>
      </c>
      <c r="H54" s="126" t="s">
        <v>486</v>
      </c>
      <c r="I54" t="s">
        <v>111</v>
      </c>
      <c r="J54" t="s">
        <v>474</v>
      </c>
      <c r="K54" t="s">
        <v>374</v>
      </c>
    </row>
    <row r="55" spans="1:11" ht="16" x14ac:dyDescent="0.15">
      <c r="A55" t="s">
        <v>135</v>
      </c>
      <c r="B55" t="s">
        <v>407</v>
      </c>
      <c r="C55" t="s">
        <v>382</v>
      </c>
      <c r="D55" t="str">
        <f t="shared" si="0"/>
        <v>G04</v>
      </c>
      <c r="G55" t="s">
        <v>415</v>
      </c>
      <c r="H55" s="126" t="s">
        <v>486</v>
      </c>
      <c r="I55" t="s">
        <v>112</v>
      </c>
      <c r="J55" t="s">
        <v>415</v>
      </c>
      <c r="K55" t="s">
        <v>376</v>
      </c>
    </row>
    <row r="56" spans="1:11" ht="16" x14ac:dyDescent="0.15">
      <c r="A56" t="s">
        <v>113</v>
      </c>
      <c r="B56" t="s">
        <v>408</v>
      </c>
      <c r="C56" t="s">
        <v>384</v>
      </c>
      <c r="D56" t="str">
        <f t="shared" si="0"/>
        <v>E06</v>
      </c>
      <c r="G56" t="s">
        <v>408</v>
      </c>
      <c r="H56" s="126" t="s">
        <v>486</v>
      </c>
      <c r="I56" t="s">
        <v>113</v>
      </c>
      <c r="J56" t="s">
        <v>408</v>
      </c>
      <c r="K56" t="s">
        <v>384</v>
      </c>
    </row>
    <row r="57" spans="1:11" ht="16" x14ac:dyDescent="0.15">
      <c r="A57" t="s">
        <v>84</v>
      </c>
      <c r="B57" t="s">
        <v>409</v>
      </c>
      <c r="C57" t="s">
        <v>410</v>
      </c>
      <c r="D57" t="str">
        <f t="shared" si="0"/>
        <v>C01</v>
      </c>
      <c r="G57" t="s">
        <v>423</v>
      </c>
      <c r="H57" s="126" t="s">
        <v>486</v>
      </c>
      <c r="I57" t="s">
        <v>114</v>
      </c>
      <c r="J57" t="s">
        <v>423</v>
      </c>
      <c r="K57" t="s">
        <v>390</v>
      </c>
    </row>
    <row r="58" spans="1:11" ht="16" x14ac:dyDescent="0.15">
      <c r="A58" t="s">
        <v>101</v>
      </c>
      <c r="B58" t="s">
        <v>473</v>
      </c>
      <c r="C58" t="s">
        <v>386</v>
      </c>
      <c r="D58" t="str">
        <f t="shared" si="0"/>
        <v>D06</v>
      </c>
      <c r="G58" t="s">
        <v>375</v>
      </c>
      <c r="H58" s="126" t="s">
        <v>486</v>
      </c>
      <c r="I58" t="s">
        <v>115</v>
      </c>
      <c r="J58" t="s">
        <v>375</v>
      </c>
      <c r="K58" t="s">
        <v>376</v>
      </c>
    </row>
    <row r="59" spans="1:11" ht="16" x14ac:dyDescent="0.15">
      <c r="A59" t="s">
        <v>111</v>
      </c>
      <c r="B59" t="s">
        <v>474</v>
      </c>
      <c r="C59" t="s">
        <v>374</v>
      </c>
      <c r="D59" t="str">
        <f t="shared" si="0"/>
        <v>E04</v>
      </c>
      <c r="G59" t="s">
        <v>443</v>
      </c>
      <c r="H59" s="126" t="s">
        <v>486</v>
      </c>
      <c r="I59" t="s">
        <v>116</v>
      </c>
      <c r="J59" t="s">
        <v>443</v>
      </c>
      <c r="K59" t="s">
        <v>394</v>
      </c>
    </row>
    <row r="60" spans="1:11" ht="16" x14ac:dyDescent="0.15">
      <c r="A60" t="s">
        <v>103</v>
      </c>
      <c r="B60" t="s">
        <v>475</v>
      </c>
      <c r="C60" t="s">
        <v>378</v>
      </c>
      <c r="D60" t="str">
        <f t="shared" si="0"/>
        <v>D08</v>
      </c>
      <c r="G60" t="s">
        <v>403</v>
      </c>
      <c r="H60" s="126" t="s">
        <v>486</v>
      </c>
      <c r="I60" t="s">
        <v>117</v>
      </c>
      <c r="J60" t="s">
        <v>403</v>
      </c>
      <c r="K60" t="s">
        <v>404</v>
      </c>
    </row>
    <row r="61" spans="1:11" ht="16" x14ac:dyDescent="0.15">
      <c r="A61" t="s">
        <v>78</v>
      </c>
      <c r="B61" t="s">
        <v>476</v>
      </c>
      <c r="C61" t="s">
        <v>390</v>
      </c>
      <c r="D61" t="str">
        <f t="shared" si="0"/>
        <v>B07</v>
      </c>
      <c r="G61" t="s">
        <v>398</v>
      </c>
      <c r="H61" s="126" t="s">
        <v>486</v>
      </c>
      <c r="I61" t="s">
        <v>118</v>
      </c>
      <c r="J61" t="s">
        <v>398</v>
      </c>
      <c r="K61" t="s">
        <v>399</v>
      </c>
    </row>
    <row r="62" spans="1:11" ht="16" x14ac:dyDescent="0.15">
      <c r="A62" t="s">
        <v>136</v>
      </c>
      <c r="B62" t="s">
        <v>411</v>
      </c>
      <c r="C62" t="s">
        <v>392</v>
      </c>
      <c r="D62" t="str">
        <f t="shared" si="0"/>
        <v>G05</v>
      </c>
      <c r="G62" t="s">
        <v>436</v>
      </c>
      <c r="H62" s="126" t="s">
        <v>486</v>
      </c>
      <c r="I62" t="s">
        <v>119</v>
      </c>
      <c r="J62" t="s">
        <v>436</v>
      </c>
      <c r="K62" t="s">
        <v>392</v>
      </c>
    </row>
    <row r="63" spans="1:11" ht="16" x14ac:dyDescent="0.15">
      <c r="A63" t="s">
        <v>71</v>
      </c>
      <c r="B63" t="s">
        <v>477</v>
      </c>
      <c r="C63" t="s">
        <v>394</v>
      </c>
      <c r="D63" t="str">
        <f t="shared" si="0"/>
        <v>A12</v>
      </c>
      <c r="G63" t="s">
        <v>461</v>
      </c>
      <c r="H63" s="126" t="s">
        <v>486</v>
      </c>
      <c r="I63" t="s">
        <v>120</v>
      </c>
      <c r="J63" t="s">
        <v>461</v>
      </c>
      <c r="K63" t="s">
        <v>410</v>
      </c>
    </row>
    <row r="64" spans="1:11" ht="16" x14ac:dyDescent="0.15">
      <c r="A64" t="s">
        <v>144</v>
      </c>
      <c r="B64" t="s">
        <v>478</v>
      </c>
      <c r="C64" t="s">
        <v>396</v>
      </c>
      <c r="D64" t="str">
        <f t="shared" si="0"/>
        <v>H01</v>
      </c>
      <c r="G64" t="s">
        <v>480</v>
      </c>
      <c r="H64" s="126" t="s">
        <v>486</v>
      </c>
      <c r="I64" t="s">
        <v>121</v>
      </c>
      <c r="J64" t="s">
        <v>480</v>
      </c>
      <c r="K64" t="s">
        <v>399</v>
      </c>
    </row>
    <row r="65" spans="1:11" ht="16" x14ac:dyDescent="0.15">
      <c r="A65" t="s">
        <v>61</v>
      </c>
      <c r="B65" t="s">
        <v>479</v>
      </c>
      <c r="C65" t="s">
        <v>376</v>
      </c>
      <c r="D65" t="str">
        <f t="shared" si="0"/>
        <v>A02</v>
      </c>
      <c r="G65" t="s">
        <v>468</v>
      </c>
      <c r="H65" s="126" t="s">
        <v>486</v>
      </c>
      <c r="I65" t="s">
        <v>122</v>
      </c>
      <c r="J65" t="s">
        <v>468</v>
      </c>
      <c r="K65" t="s">
        <v>376</v>
      </c>
    </row>
    <row r="66" spans="1:11" ht="16" x14ac:dyDescent="0.15">
      <c r="A66" t="s">
        <v>121</v>
      </c>
      <c r="B66" t="s">
        <v>480</v>
      </c>
      <c r="C66" t="s">
        <v>399</v>
      </c>
      <c r="D66" t="str">
        <f t="shared" si="0"/>
        <v>F02</v>
      </c>
      <c r="G66" t="s">
        <v>434</v>
      </c>
      <c r="H66" s="126" t="s">
        <v>486</v>
      </c>
      <c r="I66" t="s">
        <v>123</v>
      </c>
      <c r="J66" t="s">
        <v>434</v>
      </c>
      <c r="K66" t="s">
        <v>384</v>
      </c>
    </row>
    <row r="67" spans="1:11" ht="16" x14ac:dyDescent="0.15">
      <c r="A67" t="s">
        <v>106</v>
      </c>
      <c r="B67" t="s">
        <v>481</v>
      </c>
      <c r="C67" t="s">
        <v>401</v>
      </c>
      <c r="D67" t="str">
        <f t="shared" si="0"/>
        <v>D11</v>
      </c>
      <c r="G67" t="s">
        <v>405</v>
      </c>
      <c r="H67" s="126" t="s">
        <v>486</v>
      </c>
      <c r="I67" t="s">
        <v>124</v>
      </c>
      <c r="J67" t="s">
        <v>405</v>
      </c>
      <c r="K67" t="s">
        <v>406</v>
      </c>
    </row>
    <row r="68" spans="1:11" ht="16" x14ac:dyDescent="0.15">
      <c r="A68" t="s">
        <v>63</v>
      </c>
      <c r="B68" t="s">
        <v>482</v>
      </c>
      <c r="C68" t="s">
        <v>380</v>
      </c>
      <c r="D68" t="str">
        <f t="shared" ref="D68:D98" si="1">VLOOKUP(B68,$G$3:$K$98,3,0)</f>
        <v>A04</v>
      </c>
      <c r="G68" t="s">
        <v>469</v>
      </c>
      <c r="H68" s="126" t="s">
        <v>486</v>
      </c>
      <c r="I68" t="s">
        <v>125</v>
      </c>
      <c r="J68" t="s">
        <v>469</v>
      </c>
      <c r="K68" t="s">
        <v>399</v>
      </c>
    </row>
    <row r="69" spans="1:11" ht="16" x14ac:dyDescent="0.15">
      <c r="A69" t="s">
        <v>69</v>
      </c>
      <c r="B69" t="s">
        <v>483</v>
      </c>
      <c r="C69" t="s">
        <v>404</v>
      </c>
      <c r="D69" t="str">
        <f t="shared" si="1"/>
        <v>A10</v>
      </c>
      <c r="G69" t="s">
        <v>438</v>
      </c>
      <c r="H69" s="126" t="s">
        <v>486</v>
      </c>
      <c r="I69" t="s">
        <v>126</v>
      </c>
      <c r="J69" t="s">
        <v>438</v>
      </c>
      <c r="K69" t="s">
        <v>410</v>
      </c>
    </row>
    <row r="70" spans="1:11" ht="16" x14ac:dyDescent="0.15">
      <c r="A70" t="s">
        <v>153</v>
      </c>
      <c r="B70" t="s">
        <v>484</v>
      </c>
      <c r="C70" t="s">
        <v>406</v>
      </c>
      <c r="D70" t="str">
        <f t="shared" si="1"/>
        <v>H10</v>
      </c>
      <c r="G70" t="s">
        <v>425</v>
      </c>
      <c r="H70" s="126" t="s">
        <v>486</v>
      </c>
      <c r="I70" t="s">
        <v>127</v>
      </c>
      <c r="J70" t="s">
        <v>425</v>
      </c>
      <c r="K70" t="s">
        <v>394</v>
      </c>
    </row>
    <row r="71" spans="1:11" ht="16" x14ac:dyDescent="0.15">
      <c r="A71" t="s">
        <v>104</v>
      </c>
      <c r="B71" t="s">
        <v>485</v>
      </c>
      <c r="C71" t="s">
        <v>382</v>
      </c>
      <c r="D71" t="str">
        <f t="shared" si="1"/>
        <v>D09</v>
      </c>
      <c r="G71" t="s">
        <v>420</v>
      </c>
      <c r="H71" s="126" t="s">
        <v>486</v>
      </c>
      <c r="I71" t="s">
        <v>128</v>
      </c>
      <c r="J71" t="s">
        <v>420</v>
      </c>
      <c r="K71" t="s">
        <v>386</v>
      </c>
    </row>
    <row r="72" spans="1:11" ht="16" x14ac:dyDescent="0.15">
      <c r="A72" t="s">
        <v>70</v>
      </c>
      <c r="B72" t="s">
        <v>412</v>
      </c>
      <c r="C72" t="s">
        <v>384</v>
      </c>
      <c r="D72" t="str">
        <f t="shared" si="1"/>
        <v>A11</v>
      </c>
      <c r="G72" t="s">
        <v>383</v>
      </c>
      <c r="H72" s="126" t="s">
        <v>486</v>
      </c>
      <c r="I72" t="s">
        <v>129</v>
      </c>
      <c r="J72" t="s">
        <v>383</v>
      </c>
      <c r="K72" t="s">
        <v>384</v>
      </c>
    </row>
    <row r="73" spans="1:11" ht="16" x14ac:dyDescent="0.15">
      <c r="A73" t="s">
        <v>67</v>
      </c>
      <c r="B73" t="s">
        <v>413</v>
      </c>
      <c r="C73" t="s">
        <v>410</v>
      </c>
      <c r="D73" t="str">
        <f t="shared" si="1"/>
        <v>A08</v>
      </c>
      <c r="G73" t="s">
        <v>447</v>
      </c>
      <c r="H73" s="126" t="s">
        <v>486</v>
      </c>
      <c r="I73" t="s">
        <v>130</v>
      </c>
      <c r="J73" t="s">
        <v>447</v>
      </c>
      <c r="K73" t="s">
        <v>380</v>
      </c>
    </row>
    <row r="74" spans="1:11" ht="16" x14ac:dyDescent="0.15">
      <c r="A74" t="s">
        <v>147</v>
      </c>
      <c r="B74" t="s">
        <v>414</v>
      </c>
      <c r="C74" t="s">
        <v>374</v>
      </c>
      <c r="D74" t="str">
        <f t="shared" si="1"/>
        <v>H04</v>
      </c>
      <c r="G74" t="s">
        <v>416</v>
      </c>
      <c r="H74" s="126" t="s">
        <v>486</v>
      </c>
      <c r="I74" t="s">
        <v>131</v>
      </c>
      <c r="J74" t="s">
        <v>416</v>
      </c>
      <c r="K74" t="s">
        <v>378</v>
      </c>
    </row>
    <row r="75" spans="1:11" ht="16" x14ac:dyDescent="0.15">
      <c r="A75" t="s">
        <v>112</v>
      </c>
      <c r="B75" t="s">
        <v>415</v>
      </c>
      <c r="C75" t="s">
        <v>376</v>
      </c>
      <c r="D75" t="str">
        <f t="shared" si="1"/>
        <v>E05</v>
      </c>
      <c r="G75" t="s">
        <v>389</v>
      </c>
      <c r="H75" s="126" t="s">
        <v>486</v>
      </c>
      <c r="I75" t="s">
        <v>132</v>
      </c>
      <c r="J75" t="s">
        <v>389</v>
      </c>
      <c r="K75" t="s">
        <v>390</v>
      </c>
    </row>
    <row r="76" spans="1:11" ht="16" x14ac:dyDescent="0.15">
      <c r="A76" t="s">
        <v>131</v>
      </c>
      <c r="B76" t="s">
        <v>416</v>
      </c>
      <c r="C76" t="s">
        <v>378</v>
      </c>
      <c r="D76" t="str">
        <f t="shared" si="1"/>
        <v>F12</v>
      </c>
      <c r="G76" t="s">
        <v>459</v>
      </c>
      <c r="H76" s="126" t="s">
        <v>486</v>
      </c>
      <c r="I76" t="s">
        <v>133</v>
      </c>
      <c r="J76" t="s">
        <v>459</v>
      </c>
      <c r="K76" t="s">
        <v>404</v>
      </c>
    </row>
    <row r="77" spans="1:11" ht="16" x14ac:dyDescent="0.15">
      <c r="A77" t="s">
        <v>65</v>
      </c>
      <c r="B77" t="s">
        <v>417</v>
      </c>
      <c r="C77" t="s">
        <v>380</v>
      </c>
      <c r="D77" t="str">
        <f t="shared" si="1"/>
        <v>A06</v>
      </c>
      <c r="G77" t="s">
        <v>432</v>
      </c>
      <c r="H77" s="126" t="s">
        <v>486</v>
      </c>
      <c r="I77" t="s">
        <v>134</v>
      </c>
      <c r="J77" t="s">
        <v>432</v>
      </c>
      <c r="K77" t="s">
        <v>406</v>
      </c>
    </row>
    <row r="78" spans="1:11" ht="16" x14ac:dyDescent="0.15">
      <c r="A78" t="s">
        <v>73</v>
      </c>
      <c r="B78" t="s">
        <v>418</v>
      </c>
      <c r="C78" t="s">
        <v>382</v>
      </c>
      <c r="D78" t="str">
        <f t="shared" si="1"/>
        <v>B02</v>
      </c>
      <c r="G78" t="s">
        <v>407</v>
      </c>
      <c r="H78" s="126" t="s">
        <v>486</v>
      </c>
      <c r="I78" t="s">
        <v>135</v>
      </c>
      <c r="J78" t="s">
        <v>407</v>
      </c>
      <c r="K78" t="s">
        <v>382</v>
      </c>
    </row>
    <row r="79" spans="1:11" ht="16" x14ac:dyDescent="0.15">
      <c r="A79" t="s">
        <v>80</v>
      </c>
      <c r="B79" t="s">
        <v>419</v>
      </c>
      <c r="C79" t="s">
        <v>384</v>
      </c>
      <c r="D79" t="str">
        <f t="shared" si="1"/>
        <v>B09</v>
      </c>
      <c r="G79" t="s">
        <v>411</v>
      </c>
      <c r="H79" s="126" t="s">
        <v>486</v>
      </c>
      <c r="I79" t="s">
        <v>136</v>
      </c>
      <c r="J79" t="s">
        <v>411</v>
      </c>
      <c r="K79" t="s">
        <v>392</v>
      </c>
    </row>
    <row r="80" spans="1:11" ht="16" x14ac:dyDescent="0.15">
      <c r="A80" t="s">
        <v>128</v>
      </c>
      <c r="B80" t="s">
        <v>420</v>
      </c>
      <c r="C80" t="s">
        <v>386</v>
      </c>
      <c r="D80" t="str">
        <f t="shared" si="1"/>
        <v>F09</v>
      </c>
      <c r="G80" t="s">
        <v>440</v>
      </c>
      <c r="H80" s="126" t="s">
        <v>486</v>
      </c>
      <c r="I80" t="s">
        <v>137</v>
      </c>
      <c r="J80" t="s">
        <v>440</v>
      </c>
      <c r="K80" t="s">
        <v>386</v>
      </c>
    </row>
    <row r="81" spans="1:11" ht="16" x14ac:dyDescent="0.15">
      <c r="A81" t="s">
        <v>109</v>
      </c>
      <c r="B81" t="s">
        <v>421</v>
      </c>
      <c r="C81" t="s">
        <v>374</v>
      </c>
      <c r="D81" t="str">
        <f t="shared" si="1"/>
        <v>E02</v>
      </c>
      <c r="G81" t="s">
        <v>463</v>
      </c>
      <c r="H81" s="126" t="s">
        <v>486</v>
      </c>
      <c r="I81" t="s">
        <v>138</v>
      </c>
      <c r="J81" t="s">
        <v>463</v>
      </c>
      <c r="K81" t="s">
        <v>374</v>
      </c>
    </row>
    <row r="82" spans="1:11" ht="16" x14ac:dyDescent="0.15">
      <c r="A82" t="s">
        <v>146</v>
      </c>
      <c r="B82" t="s">
        <v>422</v>
      </c>
      <c r="C82" t="s">
        <v>378</v>
      </c>
      <c r="D82" t="str">
        <f t="shared" si="1"/>
        <v>H03</v>
      </c>
      <c r="G82" t="s">
        <v>441</v>
      </c>
      <c r="H82" s="126" t="s">
        <v>486</v>
      </c>
      <c r="I82" t="s">
        <v>139</v>
      </c>
      <c r="J82" t="s">
        <v>441</v>
      </c>
      <c r="K82" t="s">
        <v>390</v>
      </c>
    </row>
    <row r="83" spans="1:11" ht="16" x14ac:dyDescent="0.15">
      <c r="A83" t="s">
        <v>114</v>
      </c>
      <c r="B83" t="s">
        <v>423</v>
      </c>
      <c r="C83" t="s">
        <v>390</v>
      </c>
      <c r="D83" t="str">
        <f t="shared" si="1"/>
        <v>E07</v>
      </c>
      <c r="G83" t="s">
        <v>379</v>
      </c>
      <c r="H83" s="126" t="s">
        <v>486</v>
      </c>
      <c r="I83" t="s">
        <v>140</v>
      </c>
      <c r="J83" t="s">
        <v>379</v>
      </c>
      <c r="K83" t="s">
        <v>380</v>
      </c>
    </row>
    <row r="84" spans="1:11" ht="16" x14ac:dyDescent="0.15">
      <c r="A84" t="s">
        <v>60</v>
      </c>
      <c r="B84" t="s">
        <v>424</v>
      </c>
      <c r="C84" t="s">
        <v>392</v>
      </c>
      <c r="D84" t="str">
        <f t="shared" si="1"/>
        <v>A01</v>
      </c>
      <c r="G84" t="s">
        <v>455</v>
      </c>
      <c r="H84" s="126" t="s">
        <v>486</v>
      </c>
      <c r="I84" t="s">
        <v>141</v>
      </c>
      <c r="J84" t="s">
        <v>455</v>
      </c>
      <c r="K84" t="s">
        <v>394</v>
      </c>
    </row>
    <row r="85" spans="1:11" ht="16" x14ac:dyDescent="0.15">
      <c r="A85" t="s">
        <v>127</v>
      </c>
      <c r="B85" t="s">
        <v>425</v>
      </c>
      <c r="C85" t="s">
        <v>394</v>
      </c>
      <c r="D85" t="str">
        <f t="shared" si="1"/>
        <v>F08</v>
      </c>
      <c r="G85" t="s">
        <v>397</v>
      </c>
      <c r="H85" s="126" t="s">
        <v>486</v>
      </c>
      <c r="I85" t="s">
        <v>142</v>
      </c>
      <c r="J85" t="s">
        <v>397</v>
      </c>
      <c r="K85" t="s">
        <v>376</v>
      </c>
    </row>
    <row r="86" spans="1:11" ht="16" x14ac:dyDescent="0.15">
      <c r="A86" t="s">
        <v>150</v>
      </c>
      <c r="B86" t="s">
        <v>426</v>
      </c>
      <c r="C86" t="s">
        <v>396</v>
      </c>
      <c r="D86" t="str">
        <f t="shared" si="1"/>
        <v>H07</v>
      </c>
      <c r="G86" t="s">
        <v>381</v>
      </c>
      <c r="H86" s="126" t="s">
        <v>486</v>
      </c>
      <c r="I86" t="s">
        <v>143</v>
      </c>
      <c r="J86" t="s">
        <v>381</v>
      </c>
      <c r="K86" t="s">
        <v>382</v>
      </c>
    </row>
    <row r="87" spans="1:11" ht="16" x14ac:dyDescent="0.15">
      <c r="A87" t="s">
        <v>98</v>
      </c>
      <c r="B87" t="s">
        <v>427</v>
      </c>
      <c r="C87" t="s">
        <v>376</v>
      </c>
      <c r="D87" t="str">
        <f t="shared" si="1"/>
        <v>D03</v>
      </c>
      <c r="G87" t="s">
        <v>478</v>
      </c>
      <c r="H87" s="126" t="s">
        <v>486</v>
      </c>
      <c r="I87" t="s">
        <v>144</v>
      </c>
      <c r="J87" t="s">
        <v>478</v>
      </c>
      <c r="K87" t="s">
        <v>396</v>
      </c>
    </row>
    <row r="88" spans="1:11" ht="16" x14ac:dyDescent="0.15">
      <c r="A88" t="s">
        <v>145</v>
      </c>
      <c r="B88" t="s">
        <v>428</v>
      </c>
      <c r="C88" t="s">
        <v>399</v>
      </c>
      <c r="D88" t="str">
        <f t="shared" si="1"/>
        <v>H02</v>
      </c>
      <c r="G88" t="s">
        <v>428</v>
      </c>
      <c r="H88" s="126" t="s">
        <v>486</v>
      </c>
      <c r="I88" t="s">
        <v>145</v>
      </c>
      <c r="J88" t="s">
        <v>428</v>
      </c>
      <c r="K88" t="s">
        <v>399</v>
      </c>
    </row>
    <row r="89" spans="1:11" ht="16" x14ac:dyDescent="0.15">
      <c r="A89" t="s">
        <v>96</v>
      </c>
      <c r="B89" t="s">
        <v>429</v>
      </c>
      <c r="C89" t="s">
        <v>401</v>
      </c>
      <c r="D89" t="str">
        <f t="shared" si="1"/>
        <v>D01</v>
      </c>
      <c r="G89" t="s">
        <v>422</v>
      </c>
      <c r="H89" s="126" t="s">
        <v>486</v>
      </c>
      <c r="I89" t="s">
        <v>146</v>
      </c>
      <c r="J89" t="s">
        <v>422</v>
      </c>
      <c r="K89" t="s">
        <v>378</v>
      </c>
    </row>
    <row r="90" spans="1:11" ht="16" x14ac:dyDescent="0.15">
      <c r="A90" t="s">
        <v>72</v>
      </c>
      <c r="B90" t="s">
        <v>430</v>
      </c>
      <c r="C90" t="s">
        <v>380</v>
      </c>
      <c r="D90" t="str">
        <f t="shared" si="1"/>
        <v>B01</v>
      </c>
      <c r="G90" t="s">
        <v>414</v>
      </c>
      <c r="H90" s="126" t="s">
        <v>486</v>
      </c>
      <c r="I90" t="s">
        <v>147</v>
      </c>
      <c r="J90" t="s">
        <v>414</v>
      </c>
      <c r="K90" t="s">
        <v>374</v>
      </c>
    </row>
    <row r="91" spans="1:11" ht="16" x14ac:dyDescent="0.15">
      <c r="A91" t="s">
        <v>100</v>
      </c>
      <c r="B91" t="s">
        <v>431</v>
      </c>
      <c r="C91" t="s">
        <v>404</v>
      </c>
      <c r="D91" t="str">
        <f t="shared" si="1"/>
        <v>D05</v>
      </c>
      <c r="G91" t="s">
        <v>465</v>
      </c>
      <c r="H91" s="126" t="s">
        <v>486</v>
      </c>
      <c r="I91" t="s">
        <v>148</v>
      </c>
      <c r="J91" t="s">
        <v>465</v>
      </c>
      <c r="K91" t="s">
        <v>390</v>
      </c>
    </row>
    <row r="92" spans="1:11" ht="16" x14ac:dyDescent="0.15">
      <c r="A92" t="s">
        <v>134</v>
      </c>
      <c r="B92" t="s">
        <v>432</v>
      </c>
      <c r="C92" t="s">
        <v>406</v>
      </c>
      <c r="D92" t="str">
        <f t="shared" si="1"/>
        <v>G03</v>
      </c>
      <c r="G92" t="s">
        <v>402</v>
      </c>
      <c r="H92" s="126" t="s">
        <v>486</v>
      </c>
      <c r="I92" t="s">
        <v>149</v>
      </c>
      <c r="J92" t="s">
        <v>402</v>
      </c>
      <c r="K92" t="s">
        <v>380</v>
      </c>
    </row>
    <row r="93" spans="1:11" ht="16" x14ac:dyDescent="0.15">
      <c r="A93" t="s">
        <v>108</v>
      </c>
      <c r="B93" t="s">
        <v>433</v>
      </c>
      <c r="C93" t="s">
        <v>382</v>
      </c>
      <c r="D93" t="str">
        <f t="shared" si="1"/>
        <v>E01</v>
      </c>
      <c r="G93" t="s">
        <v>426</v>
      </c>
      <c r="H93" s="126" t="s">
        <v>486</v>
      </c>
      <c r="I93" t="s">
        <v>150</v>
      </c>
      <c r="J93" t="s">
        <v>426</v>
      </c>
      <c r="K93" t="s">
        <v>396</v>
      </c>
    </row>
    <row r="94" spans="1:11" ht="16" x14ac:dyDescent="0.15">
      <c r="A94" t="s">
        <v>123</v>
      </c>
      <c r="B94" t="s">
        <v>434</v>
      </c>
      <c r="C94" t="s">
        <v>384</v>
      </c>
      <c r="D94" t="str">
        <f t="shared" si="1"/>
        <v>F04</v>
      </c>
      <c r="G94" t="s">
        <v>472</v>
      </c>
      <c r="H94" s="126" t="s">
        <v>486</v>
      </c>
      <c r="I94" t="s">
        <v>151</v>
      </c>
      <c r="J94" t="s">
        <v>472</v>
      </c>
      <c r="K94" t="s">
        <v>406</v>
      </c>
    </row>
    <row r="95" spans="1:11" ht="16" x14ac:dyDescent="0.15">
      <c r="A95" t="s">
        <v>95</v>
      </c>
      <c r="B95" t="s">
        <v>435</v>
      </c>
      <c r="C95" t="s">
        <v>410</v>
      </c>
      <c r="D95" t="str">
        <f t="shared" si="1"/>
        <v>C12</v>
      </c>
      <c r="G95" t="s">
        <v>454</v>
      </c>
      <c r="H95" s="126" t="s">
        <v>486</v>
      </c>
      <c r="I95" t="s">
        <v>152</v>
      </c>
      <c r="J95" t="s">
        <v>454</v>
      </c>
      <c r="K95" t="s">
        <v>392</v>
      </c>
    </row>
    <row r="96" spans="1:11" ht="16" x14ac:dyDescent="0.15">
      <c r="A96" t="s">
        <v>119</v>
      </c>
      <c r="B96" t="s">
        <v>436</v>
      </c>
      <c r="C96" t="s">
        <v>392</v>
      </c>
      <c r="D96" t="str">
        <f t="shared" si="1"/>
        <v>E12</v>
      </c>
      <c r="G96" t="s">
        <v>484</v>
      </c>
      <c r="H96" s="126" t="s">
        <v>486</v>
      </c>
      <c r="I96" t="s">
        <v>153</v>
      </c>
      <c r="J96" t="s">
        <v>484</v>
      </c>
      <c r="K96" t="s">
        <v>406</v>
      </c>
    </row>
    <row r="97" spans="1:20" ht="16" x14ac:dyDescent="0.15">
      <c r="A97" t="s">
        <v>76</v>
      </c>
      <c r="B97" t="s">
        <v>437</v>
      </c>
      <c r="C97" t="s">
        <v>384</v>
      </c>
      <c r="D97" t="str">
        <f t="shared" si="1"/>
        <v>B05</v>
      </c>
      <c r="G97" t="s">
        <v>458</v>
      </c>
      <c r="H97" s="126" t="s">
        <v>486</v>
      </c>
      <c r="I97" t="s">
        <v>154</v>
      </c>
      <c r="J97" t="s">
        <v>458</v>
      </c>
      <c r="K97" t="s">
        <v>401</v>
      </c>
    </row>
    <row r="98" spans="1:20" ht="16" x14ac:dyDescent="0.15">
      <c r="A98" t="s">
        <v>126</v>
      </c>
      <c r="B98" t="s">
        <v>438</v>
      </c>
      <c r="C98" t="s">
        <v>410</v>
      </c>
      <c r="D98" t="str">
        <f t="shared" si="1"/>
        <v>F07</v>
      </c>
      <c r="G98" t="s">
        <v>377</v>
      </c>
      <c r="H98" s="126" t="s">
        <v>486</v>
      </c>
      <c r="I98" t="s">
        <v>155</v>
      </c>
      <c r="J98" t="s">
        <v>377</v>
      </c>
      <c r="K98" t="s">
        <v>378</v>
      </c>
    </row>
    <row r="104" spans="1:20" ht="14" x14ac:dyDescent="0.2">
      <c r="A104" s="145" t="s">
        <v>181</v>
      </c>
    </row>
    <row r="105" spans="1:20" ht="14" thickBot="1" x14ac:dyDescent="0.2"/>
    <row r="106" spans="1:20" ht="14" x14ac:dyDescent="0.15">
      <c r="B106" s="238" t="s">
        <v>163</v>
      </c>
      <c r="C106" s="240" t="s">
        <v>487</v>
      </c>
      <c r="D106" s="240" t="s">
        <v>22</v>
      </c>
      <c r="E106" s="240" t="s">
        <v>371</v>
      </c>
      <c r="F106" s="240"/>
      <c r="G106" s="230" t="s">
        <v>372</v>
      </c>
      <c r="H106" s="231"/>
      <c r="I106" s="240" t="s">
        <v>487</v>
      </c>
      <c r="J106" s="236" t="s">
        <v>163</v>
      </c>
      <c r="L106" s="238" t="s">
        <v>163</v>
      </c>
      <c r="M106" s="240" t="s">
        <v>487</v>
      </c>
      <c r="N106" s="240" t="s">
        <v>22</v>
      </c>
      <c r="O106" s="240" t="s">
        <v>371</v>
      </c>
      <c r="P106" s="240"/>
      <c r="Q106" s="240" t="s">
        <v>372</v>
      </c>
      <c r="R106" s="240"/>
      <c r="S106" s="240" t="s">
        <v>487</v>
      </c>
      <c r="T106" s="236" t="s">
        <v>163</v>
      </c>
    </row>
    <row r="107" spans="1:20" ht="16" thickBot="1" x14ac:dyDescent="0.2">
      <c r="B107" s="242"/>
      <c r="C107" s="217"/>
      <c r="D107" s="217"/>
      <c r="E107" s="106" t="s">
        <v>24</v>
      </c>
      <c r="F107" s="106" t="s">
        <v>25</v>
      </c>
      <c r="G107" s="106" t="s">
        <v>24</v>
      </c>
      <c r="H107" s="106" t="s">
        <v>25</v>
      </c>
      <c r="I107" s="217"/>
      <c r="J107" s="243"/>
      <c r="L107" s="239"/>
      <c r="M107" s="241"/>
      <c r="N107" s="241"/>
      <c r="O107" s="141" t="s">
        <v>24</v>
      </c>
      <c r="P107" s="141" t="s">
        <v>25</v>
      </c>
      <c r="Q107" s="141" t="s">
        <v>24</v>
      </c>
      <c r="R107" s="141" t="s">
        <v>25</v>
      </c>
      <c r="S107" s="241"/>
      <c r="T107" s="237"/>
    </row>
    <row r="108" spans="1:20" ht="14" x14ac:dyDescent="0.2">
      <c r="B108" s="152" t="s">
        <v>60</v>
      </c>
      <c r="C108" s="153">
        <v>53</v>
      </c>
      <c r="D108" s="154" t="s">
        <v>424</v>
      </c>
      <c r="E108" s="232" t="s">
        <v>490</v>
      </c>
      <c r="F108" s="233"/>
      <c r="G108" s="154">
        <v>4</v>
      </c>
      <c r="H108" s="154">
        <v>12</v>
      </c>
      <c r="I108" s="153">
        <v>53</v>
      </c>
      <c r="J108" s="155" t="s">
        <v>60</v>
      </c>
      <c r="K108" s="142"/>
      <c r="L108" s="152" t="s">
        <v>66</v>
      </c>
      <c r="M108" s="161">
        <v>17</v>
      </c>
      <c r="N108" s="154" t="s">
        <v>452</v>
      </c>
      <c r="O108" s="154">
        <v>2</v>
      </c>
      <c r="P108" s="169">
        <v>28.687400000000004</v>
      </c>
      <c r="Q108" s="154">
        <v>4</v>
      </c>
      <c r="R108" s="154">
        <v>12</v>
      </c>
      <c r="S108" s="161">
        <v>17</v>
      </c>
      <c r="T108" s="155" t="s">
        <v>66</v>
      </c>
    </row>
    <row r="109" spans="1:20" ht="14" x14ac:dyDescent="0.2">
      <c r="B109" s="156" t="s">
        <v>72</v>
      </c>
      <c r="C109" s="125">
        <v>59</v>
      </c>
      <c r="D109" s="143" t="s">
        <v>430</v>
      </c>
      <c r="E109" s="219" t="s">
        <v>490</v>
      </c>
      <c r="F109" s="220"/>
      <c r="G109" s="143">
        <v>4</v>
      </c>
      <c r="H109" s="143">
        <v>12</v>
      </c>
      <c r="I109" s="125">
        <v>59</v>
      </c>
      <c r="J109" s="157" t="s">
        <v>72</v>
      </c>
      <c r="K109" s="142"/>
      <c r="L109" s="156" t="s">
        <v>78</v>
      </c>
      <c r="M109" s="76">
        <v>68</v>
      </c>
      <c r="N109" s="143" t="s">
        <v>476</v>
      </c>
      <c r="O109" s="143">
        <v>2</v>
      </c>
      <c r="P109" s="167">
        <v>12.2</v>
      </c>
      <c r="Q109" s="143">
        <v>4</v>
      </c>
      <c r="R109" s="143">
        <v>12</v>
      </c>
      <c r="S109" s="76">
        <v>68</v>
      </c>
      <c r="T109" s="157" t="s">
        <v>78</v>
      </c>
    </row>
    <row r="110" spans="1:20" ht="14" x14ac:dyDescent="0.2">
      <c r="B110" s="156" t="s">
        <v>84</v>
      </c>
      <c r="C110" s="125">
        <v>64</v>
      </c>
      <c r="D110" s="143" t="s">
        <v>409</v>
      </c>
      <c r="E110" s="219" t="s">
        <v>490</v>
      </c>
      <c r="F110" s="220"/>
      <c r="G110" s="143">
        <v>4</v>
      </c>
      <c r="H110" s="143">
        <v>12</v>
      </c>
      <c r="I110" s="125">
        <v>64</v>
      </c>
      <c r="J110" s="157" t="s">
        <v>84</v>
      </c>
      <c r="K110" s="142"/>
      <c r="L110" s="156" t="s">
        <v>90</v>
      </c>
      <c r="M110" s="76">
        <v>42</v>
      </c>
      <c r="N110" s="143" t="s">
        <v>470</v>
      </c>
      <c r="O110" s="177">
        <v>3</v>
      </c>
      <c r="P110" s="167">
        <v>3.9683999999999999</v>
      </c>
      <c r="Q110" s="143">
        <v>4</v>
      </c>
      <c r="R110" s="143">
        <v>12</v>
      </c>
      <c r="S110" s="76">
        <v>42</v>
      </c>
      <c r="T110" s="157" t="s">
        <v>90</v>
      </c>
    </row>
    <row r="111" spans="1:20" ht="14" x14ac:dyDescent="0.2">
      <c r="B111" s="156" t="s">
        <v>96</v>
      </c>
      <c r="C111" s="125">
        <v>58</v>
      </c>
      <c r="D111" s="143" t="s">
        <v>429</v>
      </c>
      <c r="E111" s="219" t="s">
        <v>490</v>
      </c>
      <c r="F111" s="220"/>
      <c r="G111" s="143">
        <v>4</v>
      </c>
      <c r="H111" s="143">
        <v>12</v>
      </c>
      <c r="I111" s="125">
        <v>58</v>
      </c>
      <c r="J111" s="157" t="s">
        <v>96</v>
      </c>
      <c r="K111" s="142"/>
      <c r="L111" s="156" t="s">
        <v>102</v>
      </c>
      <c r="M111" s="125">
        <v>53</v>
      </c>
      <c r="N111" s="143" t="s">
        <v>391</v>
      </c>
      <c r="O111" s="219" t="s">
        <v>490</v>
      </c>
      <c r="P111" s="220"/>
      <c r="Q111" s="143">
        <v>4</v>
      </c>
      <c r="R111" s="143">
        <v>12</v>
      </c>
      <c r="S111" s="125">
        <v>53</v>
      </c>
      <c r="T111" s="157" t="s">
        <v>102</v>
      </c>
    </row>
    <row r="112" spans="1:20" ht="14" x14ac:dyDescent="0.2">
      <c r="B112" s="156" t="s">
        <v>108</v>
      </c>
      <c r="C112" s="125">
        <v>62</v>
      </c>
      <c r="D112" s="143" t="s">
        <v>433</v>
      </c>
      <c r="E112" s="219" t="s">
        <v>490</v>
      </c>
      <c r="F112" s="220"/>
      <c r="G112" s="143">
        <v>4</v>
      </c>
      <c r="H112" s="143">
        <v>12</v>
      </c>
      <c r="I112" s="125">
        <v>62</v>
      </c>
      <c r="J112" s="157" t="s">
        <v>108</v>
      </c>
      <c r="K112" s="142"/>
      <c r="L112" s="156" t="s">
        <v>114</v>
      </c>
      <c r="M112" s="125">
        <v>52</v>
      </c>
      <c r="N112" s="143" t="s">
        <v>423</v>
      </c>
      <c r="O112" s="219" t="s">
        <v>490</v>
      </c>
      <c r="P112" s="220"/>
      <c r="Q112" s="143">
        <v>4</v>
      </c>
      <c r="R112" s="143">
        <v>12</v>
      </c>
      <c r="S112" s="125">
        <v>52</v>
      </c>
      <c r="T112" s="157" t="s">
        <v>114</v>
      </c>
    </row>
    <row r="113" spans="2:20" ht="14" x14ac:dyDescent="0.2">
      <c r="B113" s="156" t="s">
        <v>120</v>
      </c>
      <c r="C113" s="76">
        <v>32</v>
      </c>
      <c r="D113" s="143" t="s">
        <v>461</v>
      </c>
      <c r="E113" s="143">
        <v>2</v>
      </c>
      <c r="F113" s="167">
        <v>120.74939999999999</v>
      </c>
      <c r="G113" s="143">
        <v>4</v>
      </c>
      <c r="H113" s="143">
        <v>12</v>
      </c>
      <c r="I113" s="76">
        <v>32</v>
      </c>
      <c r="J113" s="157" t="s">
        <v>120</v>
      </c>
      <c r="K113" s="142"/>
      <c r="L113" s="156" t="s">
        <v>126</v>
      </c>
      <c r="M113" s="125">
        <v>80</v>
      </c>
      <c r="N113" s="143" t="s">
        <v>438</v>
      </c>
      <c r="O113" s="219" t="s">
        <v>490</v>
      </c>
      <c r="P113" s="220"/>
      <c r="Q113" s="143">
        <v>4</v>
      </c>
      <c r="R113" s="143">
        <v>12</v>
      </c>
      <c r="S113" s="125">
        <v>80</v>
      </c>
      <c r="T113" s="157" t="s">
        <v>126</v>
      </c>
    </row>
    <row r="114" spans="2:20" ht="14" x14ac:dyDescent="0.2">
      <c r="B114" s="156" t="s">
        <v>132</v>
      </c>
      <c r="C114" s="125">
        <v>52</v>
      </c>
      <c r="D114" s="143" t="s">
        <v>389</v>
      </c>
      <c r="E114" s="219" t="s">
        <v>490</v>
      </c>
      <c r="F114" s="220"/>
      <c r="G114" s="143">
        <v>4</v>
      </c>
      <c r="H114" s="143">
        <v>12</v>
      </c>
      <c r="I114" s="125">
        <v>52</v>
      </c>
      <c r="J114" s="157" t="s">
        <v>132</v>
      </c>
      <c r="K114" s="142"/>
      <c r="L114" s="156" t="s">
        <v>138</v>
      </c>
      <c r="M114" s="76">
        <v>34</v>
      </c>
      <c r="N114" s="143" t="s">
        <v>463</v>
      </c>
      <c r="O114" s="143">
        <v>2</v>
      </c>
      <c r="P114" s="167">
        <v>70.010400000000004</v>
      </c>
      <c r="Q114" s="143">
        <v>4</v>
      </c>
      <c r="R114" s="143">
        <v>12</v>
      </c>
      <c r="S114" s="76">
        <v>34</v>
      </c>
      <c r="T114" s="157" t="s">
        <v>138</v>
      </c>
    </row>
    <row r="115" spans="2:20" ht="15" thickBot="1" x14ac:dyDescent="0.25">
      <c r="B115" s="158" t="s">
        <v>144</v>
      </c>
      <c r="C115" s="120">
        <v>71</v>
      </c>
      <c r="D115" s="159" t="s">
        <v>478</v>
      </c>
      <c r="E115" s="159">
        <v>2</v>
      </c>
      <c r="F115" s="159">
        <v>21.8</v>
      </c>
      <c r="G115" s="159">
        <v>4</v>
      </c>
      <c r="H115" s="159">
        <v>12</v>
      </c>
      <c r="I115" s="120">
        <v>71</v>
      </c>
      <c r="J115" s="160" t="s">
        <v>144</v>
      </c>
      <c r="K115" s="142"/>
      <c r="L115" s="158" t="s">
        <v>150</v>
      </c>
      <c r="M115" s="146">
        <v>55</v>
      </c>
      <c r="N115" s="159" t="s">
        <v>426</v>
      </c>
      <c r="O115" s="223" t="s">
        <v>490</v>
      </c>
      <c r="P115" s="224"/>
      <c r="Q115" s="159">
        <v>4</v>
      </c>
      <c r="R115" s="159">
        <v>12</v>
      </c>
      <c r="S115" s="146">
        <v>55</v>
      </c>
      <c r="T115" s="160" t="s">
        <v>150</v>
      </c>
    </row>
    <row r="116" spans="2:20" ht="14" x14ac:dyDescent="0.2">
      <c r="B116" s="152" t="s">
        <v>61</v>
      </c>
      <c r="C116" s="161">
        <v>72</v>
      </c>
      <c r="D116" s="154" t="s">
        <v>479</v>
      </c>
      <c r="E116" s="154">
        <v>2</v>
      </c>
      <c r="F116" s="154">
        <v>17.8</v>
      </c>
      <c r="G116" s="154">
        <v>4</v>
      </c>
      <c r="H116" s="154">
        <v>12</v>
      </c>
      <c r="I116" s="161">
        <v>72</v>
      </c>
      <c r="J116" s="155" t="s">
        <v>61</v>
      </c>
      <c r="K116" s="142"/>
      <c r="L116" s="152" t="s">
        <v>67</v>
      </c>
      <c r="M116" s="125">
        <v>80</v>
      </c>
      <c r="N116" s="154" t="s">
        <v>413</v>
      </c>
      <c r="O116" s="219" t="s">
        <v>490</v>
      </c>
      <c r="P116" s="220"/>
      <c r="Q116" s="154">
        <v>4</v>
      </c>
      <c r="R116" s="154">
        <v>12</v>
      </c>
      <c r="S116" s="125">
        <v>80</v>
      </c>
      <c r="T116" s="155" t="s">
        <v>67</v>
      </c>
    </row>
    <row r="117" spans="2:20" ht="14" x14ac:dyDescent="0.2">
      <c r="B117" s="156" t="s">
        <v>73</v>
      </c>
      <c r="C117" s="125">
        <v>30</v>
      </c>
      <c r="D117" s="143" t="s">
        <v>418</v>
      </c>
      <c r="E117" s="219" t="s">
        <v>490</v>
      </c>
      <c r="F117" s="220"/>
      <c r="G117" s="143">
        <v>4</v>
      </c>
      <c r="H117" s="143">
        <v>12</v>
      </c>
      <c r="I117" s="125">
        <v>30</v>
      </c>
      <c r="J117" s="157" t="s">
        <v>73</v>
      </c>
      <c r="K117" s="142"/>
      <c r="L117" s="156" t="s">
        <v>79</v>
      </c>
      <c r="M117" s="125">
        <v>55</v>
      </c>
      <c r="N117" s="143" t="s">
        <v>395</v>
      </c>
      <c r="O117" s="219" t="s">
        <v>490</v>
      </c>
      <c r="P117" s="220"/>
      <c r="Q117" s="143">
        <v>4</v>
      </c>
      <c r="R117" s="143">
        <v>12</v>
      </c>
      <c r="S117" s="125">
        <v>55</v>
      </c>
      <c r="T117" s="157" t="s">
        <v>79</v>
      </c>
    </row>
    <row r="118" spans="2:20" ht="14" x14ac:dyDescent="0.2">
      <c r="B118" s="156" t="s">
        <v>85</v>
      </c>
      <c r="C118" s="76">
        <v>23</v>
      </c>
      <c r="D118" s="143" t="s">
        <v>456</v>
      </c>
      <c r="E118" s="143">
        <v>2</v>
      </c>
      <c r="F118" s="167">
        <v>9.9098000000000006</v>
      </c>
      <c r="G118" s="143">
        <v>4</v>
      </c>
      <c r="H118" s="143">
        <v>12</v>
      </c>
      <c r="I118" s="76">
        <v>23</v>
      </c>
      <c r="J118" s="157" t="s">
        <v>85</v>
      </c>
      <c r="K118" s="142"/>
      <c r="L118" s="156" t="s">
        <v>91</v>
      </c>
      <c r="M118" s="76">
        <v>16</v>
      </c>
      <c r="N118" s="143" t="s">
        <v>451</v>
      </c>
      <c r="O118" s="143">
        <v>2</v>
      </c>
      <c r="P118" s="167">
        <v>58.566800000000001</v>
      </c>
      <c r="Q118" s="143">
        <v>4</v>
      </c>
      <c r="R118" s="143">
        <v>12</v>
      </c>
      <c r="S118" s="76">
        <v>16</v>
      </c>
      <c r="T118" s="157" t="s">
        <v>91</v>
      </c>
    </row>
    <row r="119" spans="2:20" ht="14" x14ac:dyDescent="0.2">
      <c r="B119" s="156" t="s">
        <v>97</v>
      </c>
      <c r="C119" s="125">
        <v>51</v>
      </c>
      <c r="D119" s="143" t="s">
        <v>388</v>
      </c>
      <c r="E119" s="219" t="s">
        <v>490</v>
      </c>
      <c r="F119" s="220"/>
      <c r="G119" s="143">
        <v>4</v>
      </c>
      <c r="H119" s="143">
        <v>12</v>
      </c>
      <c r="I119" s="125">
        <v>51</v>
      </c>
      <c r="J119" s="157" t="s">
        <v>97</v>
      </c>
      <c r="K119" s="142"/>
      <c r="L119" s="156" t="s">
        <v>103</v>
      </c>
      <c r="M119" s="76">
        <v>67</v>
      </c>
      <c r="N119" s="143" t="s">
        <v>475</v>
      </c>
      <c r="O119" s="143">
        <v>2</v>
      </c>
      <c r="P119" s="143">
        <v>34.799999999999997</v>
      </c>
      <c r="Q119" s="143">
        <v>4</v>
      </c>
      <c r="R119" s="143">
        <v>12</v>
      </c>
      <c r="S119" s="76">
        <v>67</v>
      </c>
      <c r="T119" s="157" t="s">
        <v>103</v>
      </c>
    </row>
    <row r="120" spans="2:20" ht="14" x14ac:dyDescent="0.2">
      <c r="B120" s="156" t="s">
        <v>109</v>
      </c>
      <c r="C120" s="125">
        <v>50</v>
      </c>
      <c r="D120" s="143" t="s">
        <v>421</v>
      </c>
      <c r="E120" s="219" t="s">
        <v>490</v>
      </c>
      <c r="F120" s="220"/>
      <c r="G120" s="143">
        <v>4</v>
      </c>
      <c r="H120" s="143">
        <v>12</v>
      </c>
      <c r="I120" s="125">
        <v>50</v>
      </c>
      <c r="J120" s="157" t="s">
        <v>109</v>
      </c>
      <c r="K120" s="142"/>
      <c r="L120" s="156" t="s">
        <v>115</v>
      </c>
      <c r="M120" s="125">
        <v>8</v>
      </c>
      <c r="N120" s="143" t="s">
        <v>375</v>
      </c>
      <c r="O120" s="219" t="s">
        <v>490</v>
      </c>
      <c r="P120" s="220"/>
      <c r="Q120" s="143">
        <v>4</v>
      </c>
      <c r="R120" s="143">
        <v>12</v>
      </c>
      <c r="S120" s="125">
        <v>8</v>
      </c>
      <c r="T120" s="157" t="s">
        <v>115</v>
      </c>
    </row>
    <row r="121" spans="2:20" ht="14" x14ac:dyDescent="0.2">
      <c r="B121" s="156" t="s">
        <v>121</v>
      </c>
      <c r="C121" s="76">
        <v>73</v>
      </c>
      <c r="D121" s="143" t="s">
        <v>480</v>
      </c>
      <c r="E121" s="143">
        <v>2</v>
      </c>
      <c r="F121" s="143">
        <v>75.599999999999994</v>
      </c>
      <c r="G121" s="143">
        <v>4</v>
      </c>
      <c r="H121" s="143">
        <v>12</v>
      </c>
      <c r="I121" s="76">
        <v>73</v>
      </c>
      <c r="J121" s="157" t="s">
        <v>121</v>
      </c>
      <c r="K121" s="142"/>
      <c r="L121" s="156" t="s">
        <v>127</v>
      </c>
      <c r="M121" s="125">
        <v>54</v>
      </c>
      <c r="N121" s="143" t="s">
        <v>425</v>
      </c>
      <c r="O121" s="219" t="s">
        <v>490</v>
      </c>
      <c r="P121" s="220"/>
      <c r="Q121" s="143">
        <v>4</v>
      </c>
      <c r="R121" s="143">
        <v>12</v>
      </c>
      <c r="S121" s="125">
        <v>54</v>
      </c>
      <c r="T121" s="157" t="s">
        <v>127</v>
      </c>
    </row>
    <row r="122" spans="2:20" ht="14" x14ac:dyDescent="0.2">
      <c r="B122" s="156" t="s">
        <v>133</v>
      </c>
      <c r="C122" s="76">
        <v>28</v>
      </c>
      <c r="D122" s="143" t="s">
        <v>459</v>
      </c>
      <c r="E122" s="143">
        <v>2</v>
      </c>
      <c r="F122" s="143">
        <v>190.6</v>
      </c>
      <c r="G122" s="143">
        <v>4</v>
      </c>
      <c r="H122" s="143">
        <v>12</v>
      </c>
      <c r="I122" s="76">
        <v>28</v>
      </c>
      <c r="J122" s="157" t="s">
        <v>133</v>
      </c>
      <c r="K122" s="142"/>
      <c r="L122" s="156" t="s">
        <v>139</v>
      </c>
      <c r="M122" s="76">
        <v>4</v>
      </c>
      <c r="N122" s="143" t="s">
        <v>441</v>
      </c>
      <c r="O122" s="177">
        <v>6</v>
      </c>
      <c r="P122" s="167">
        <v>1.2054</v>
      </c>
      <c r="Q122" s="143">
        <v>4</v>
      </c>
      <c r="R122" s="143">
        <v>12</v>
      </c>
      <c r="S122" s="76">
        <v>4</v>
      </c>
      <c r="T122" s="157" t="s">
        <v>139</v>
      </c>
    </row>
    <row r="123" spans="2:20" ht="15" thickBot="1" x14ac:dyDescent="0.25">
      <c r="B123" s="162" t="s">
        <v>145</v>
      </c>
      <c r="C123" s="163">
        <v>57</v>
      </c>
      <c r="D123" s="151" t="s">
        <v>428</v>
      </c>
      <c r="E123" s="234" t="s">
        <v>490</v>
      </c>
      <c r="F123" s="235"/>
      <c r="G123" s="151">
        <v>4</v>
      </c>
      <c r="H123" s="151">
        <v>12</v>
      </c>
      <c r="I123" s="163">
        <v>57</v>
      </c>
      <c r="J123" s="164" t="s">
        <v>145</v>
      </c>
      <c r="K123" s="142"/>
      <c r="L123" s="158" t="s">
        <v>151</v>
      </c>
      <c r="M123" s="120">
        <v>45</v>
      </c>
      <c r="N123" s="159" t="s">
        <v>472</v>
      </c>
      <c r="O123" s="159">
        <v>2</v>
      </c>
      <c r="P123" s="170">
        <v>6.4672000000000001</v>
      </c>
      <c r="Q123" s="159">
        <v>4</v>
      </c>
      <c r="R123" s="159">
        <v>12</v>
      </c>
      <c r="S123" s="120">
        <v>45</v>
      </c>
      <c r="T123" s="160" t="s">
        <v>151</v>
      </c>
    </row>
    <row r="124" spans="2:20" ht="14" x14ac:dyDescent="0.2">
      <c r="B124" s="152" t="s">
        <v>62</v>
      </c>
      <c r="C124" s="161">
        <v>39</v>
      </c>
      <c r="D124" s="154" t="s">
        <v>467</v>
      </c>
      <c r="E124" s="176">
        <v>3</v>
      </c>
      <c r="F124" s="169">
        <v>3.8589000000000002</v>
      </c>
      <c r="G124" s="154">
        <v>4</v>
      </c>
      <c r="H124" s="154">
        <v>12</v>
      </c>
      <c r="I124" s="161">
        <v>39</v>
      </c>
      <c r="J124" s="155" t="s">
        <v>62</v>
      </c>
      <c r="K124" s="142"/>
      <c r="L124" s="152" t="s">
        <v>68</v>
      </c>
      <c r="M124" s="161">
        <v>33</v>
      </c>
      <c r="N124" s="154" t="s">
        <v>462</v>
      </c>
      <c r="O124" s="154">
        <v>2</v>
      </c>
      <c r="P124" s="169">
        <v>3.8234000000000004</v>
      </c>
      <c r="Q124" s="154">
        <v>4</v>
      </c>
      <c r="R124" s="154">
        <v>12</v>
      </c>
      <c r="S124" s="161">
        <v>33</v>
      </c>
      <c r="T124" s="155" t="s">
        <v>68</v>
      </c>
    </row>
    <row r="125" spans="2:20" ht="14" x14ac:dyDescent="0.2">
      <c r="B125" s="156" t="s">
        <v>74</v>
      </c>
      <c r="C125" s="76">
        <v>20</v>
      </c>
      <c r="D125" s="143" t="s">
        <v>453</v>
      </c>
      <c r="E125" s="143">
        <v>2</v>
      </c>
      <c r="F125" s="167">
        <v>4.4876000000000005</v>
      </c>
      <c r="G125" s="143">
        <v>4</v>
      </c>
      <c r="H125" s="143">
        <v>12</v>
      </c>
      <c r="I125" s="76">
        <v>20</v>
      </c>
      <c r="J125" s="157" t="s">
        <v>74</v>
      </c>
      <c r="K125" s="142"/>
      <c r="L125" s="156" t="s">
        <v>80</v>
      </c>
      <c r="M125" s="125">
        <v>31</v>
      </c>
      <c r="N125" s="143" t="s">
        <v>419</v>
      </c>
      <c r="O125" s="219" t="s">
        <v>490</v>
      </c>
      <c r="P125" s="220"/>
      <c r="Q125" s="143">
        <v>4</v>
      </c>
      <c r="R125" s="143">
        <v>12</v>
      </c>
      <c r="S125" s="125">
        <v>31</v>
      </c>
      <c r="T125" s="157" t="s">
        <v>80</v>
      </c>
    </row>
    <row r="126" spans="2:20" ht="14" x14ac:dyDescent="0.2">
      <c r="B126" s="156" t="s">
        <v>86</v>
      </c>
      <c r="C126" s="125">
        <v>50</v>
      </c>
      <c r="D126" s="143" t="s">
        <v>387</v>
      </c>
      <c r="E126" s="219" t="s">
        <v>490</v>
      </c>
      <c r="F126" s="220"/>
      <c r="G126" s="143">
        <v>4</v>
      </c>
      <c r="H126" s="143">
        <v>12</v>
      </c>
      <c r="I126" s="125">
        <v>50</v>
      </c>
      <c r="J126" s="157" t="s">
        <v>86</v>
      </c>
      <c r="K126" s="142"/>
      <c r="L126" s="156" t="s">
        <v>92</v>
      </c>
      <c r="M126" s="76">
        <v>5</v>
      </c>
      <c r="N126" s="143" t="s">
        <v>442</v>
      </c>
      <c r="O126" s="143">
        <v>2</v>
      </c>
      <c r="P126" s="167">
        <v>51.013599999999997</v>
      </c>
      <c r="Q126" s="143">
        <v>4</v>
      </c>
      <c r="R126" s="143">
        <v>12</v>
      </c>
      <c r="S126" s="76">
        <v>5</v>
      </c>
      <c r="T126" s="157" t="s">
        <v>92</v>
      </c>
    </row>
    <row r="127" spans="2:20" ht="14" x14ac:dyDescent="0.2">
      <c r="B127" s="156" t="s">
        <v>98</v>
      </c>
      <c r="C127" s="125">
        <v>56</v>
      </c>
      <c r="D127" s="143" t="s">
        <v>427</v>
      </c>
      <c r="E127" s="219" t="s">
        <v>490</v>
      </c>
      <c r="F127" s="220"/>
      <c r="G127" s="143">
        <v>4</v>
      </c>
      <c r="H127" s="143">
        <v>12</v>
      </c>
      <c r="I127" s="125">
        <v>56</v>
      </c>
      <c r="J127" s="157" t="s">
        <v>98</v>
      </c>
      <c r="K127" s="142"/>
      <c r="L127" s="156" t="s">
        <v>104</v>
      </c>
      <c r="M127" s="76">
        <v>78</v>
      </c>
      <c r="N127" s="143" t="s">
        <v>485</v>
      </c>
      <c r="O127" s="143">
        <v>2</v>
      </c>
      <c r="P127" s="167">
        <v>40.4</v>
      </c>
      <c r="Q127" s="143">
        <v>4</v>
      </c>
      <c r="R127" s="143">
        <v>12</v>
      </c>
      <c r="S127" s="76">
        <v>78</v>
      </c>
      <c r="T127" s="157" t="s">
        <v>104</v>
      </c>
    </row>
    <row r="128" spans="2:20" ht="14" x14ac:dyDescent="0.2">
      <c r="B128" s="156" t="s">
        <v>110</v>
      </c>
      <c r="C128" s="76">
        <v>44</v>
      </c>
      <c r="D128" s="143" t="s">
        <v>471</v>
      </c>
      <c r="E128" s="143">
        <v>2</v>
      </c>
      <c r="F128" s="167">
        <v>25.824000000000002</v>
      </c>
      <c r="G128" s="143">
        <v>4</v>
      </c>
      <c r="H128" s="143">
        <v>12</v>
      </c>
      <c r="I128" s="76">
        <v>44</v>
      </c>
      <c r="J128" s="157" t="s">
        <v>110</v>
      </c>
      <c r="K128" s="142"/>
      <c r="L128" s="156" t="s">
        <v>116</v>
      </c>
      <c r="M128" s="76">
        <v>6</v>
      </c>
      <c r="N128" s="143" t="s">
        <v>443</v>
      </c>
      <c r="O128" s="143">
        <v>2</v>
      </c>
      <c r="P128" s="167">
        <v>68.427599999999998</v>
      </c>
      <c r="Q128" s="143">
        <v>4</v>
      </c>
      <c r="R128" s="143">
        <v>12</v>
      </c>
      <c r="S128" s="76">
        <v>6</v>
      </c>
      <c r="T128" s="157" t="s">
        <v>116</v>
      </c>
    </row>
    <row r="129" spans="2:20" ht="14" x14ac:dyDescent="0.2">
      <c r="B129" s="156" t="s">
        <v>122</v>
      </c>
      <c r="C129" s="76">
        <v>40</v>
      </c>
      <c r="D129" s="143" t="s">
        <v>468</v>
      </c>
      <c r="E129" s="143">
        <v>2</v>
      </c>
      <c r="F129" s="167">
        <v>73.367199999999997</v>
      </c>
      <c r="G129" s="143">
        <v>4</v>
      </c>
      <c r="H129" s="143">
        <v>12</v>
      </c>
      <c r="I129" s="76">
        <v>40</v>
      </c>
      <c r="J129" s="157" t="s">
        <v>122</v>
      </c>
      <c r="K129" s="142"/>
      <c r="L129" s="156" t="s">
        <v>128</v>
      </c>
      <c r="M129" s="125">
        <v>49</v>
      </c>
      <c r="N129" s="143" t="s">
        <v>420</v>
      </c>
      <c r="O129" s="219" t="s">
        <v>490</v>
      </c>
      <c r="P129" s="220"/>
      <c r="Q129" s="143">
        <v>4</v>
      </c>
      <c r="R129" s="143">
        <v>12</v>
      </c>
      <c r="S129" s="125">
        <v>49</v>
      </c>
      <c r="T129" s="157" t="s">
        <v>128</v>
      </c>
    </row>
    <row r="130" spans="2:20" ht="14" x14ac:dyDescent="0.2">
      <c r="B130" s="156" t="s">
        <v>134</v>
      </c>
      <c r="C130" s="125">
        <v>61</v>
      </c>
      <c r="D130" s="143" t="s">
        <v>432</v>
      </c>
      <c r="E130" s="219" t="s">
        <v>490</v>
      </c>
      <c r="F130" s="220"/>
      <c r="G130" s="143">
        <v>4</v>
      </c>
      <c r="H130" s="143">
        <v>12</v>
      </c>
      <c r="I130" s="125">
        <v>61</v>
      </c>
      <c r="J130" s="157" t="s">
        <v>134</v>
      </c>
      <c r="K130" s="142"/>
      <c r="L130" s="156" t="s">
        <v>140</v>
      </c>
      <c r="M130" s="125">
        <v>27</v>
      </c>
      <c r="N130" s="143" t="s">
        <v>379</v>
      </c>
      <c r="O130" s="219" t="s">
        <v>490</v>
      </c>
      <c r="P130" s="220"/>
      <c r="Q130" s="143">
        <v>4</v>
      </c>
      <c r="R130" s="143">
        <v>12</v>
      </c>
      <c r="S130" s="125">
        <v>27</v>
      </c>
      <c r="T130" s="157" t="s">
        <v>140</v>
      </c>
    </row>
    <row r="131" spans="2:20" ht="15" thickBot="1" x14ac:dyDescent="0.25">
      <c r="B131" s="158" t="s">
        <v>146</v>
      </c>
      <c r="C131" s="146">
        <v>51</v>
      </c>
      <c r="D131" s="159" t="s">
        <v>422</v>
      </c>
      <c r="E131" s="223" t="s">
        <v>490</v>
      </c>
      <c r="F131" s="224"/>
      <c r="G131" s="159">
        <v>4</v>
      </c>
      <c r="H131" s="159">
        <v>12</v>
      </c>
      <c r="I131" s="146">
        <v>51</v>
      </c>
      <c r="J131" s="160" t="s">
        <v>146</v>
      </c>
      <c r="K131" s="142"/>
      <c r="L131" s="158" t="s">
        <v>152</v>
      </c>
      <c r="M131" s="120">
        <v>21</v>
      </c>
      <c r="N131" s="159" t="s">
        <v>454</v>
      </c>
      <c r="O131" s="159">
        <v>2</v>
      </c>
      <c r="P131" s="159">
        <v>15.788800000000002</v>
      </c>
      <c r="Q131" s="159">
        <v>4</v>
      </c>
      <c r="R131" s="159">
        <v>12</v>
      </c>
      <c r="S131" s="120">
        <v>21</v>
      </c>
      <c r="T131" s="160" t="s">
        <v>152</v>
      </c>
    </row>
    <row r="132" spans="2:20" ht="14" x14ac:dyDescent="0.2">
      <c r="B132" s="152" t="s">
        <v>63</v>
      </c>
      <c r="C132" s="161">
        <v>75</v>
      </c>
      <c r="D132" s="154" t="s">
        <v>482</v>
      </c>
      <c r="E132" s="154">
        <v>2</v>
      </c>
      <c r="F132" s="154">
        <v>120.2</v>
      </c>
      <c r="G132" s="154">
        <v>4</v>
      </c>
      <c r="H132" s="154">
        <v>12</v>
      </c>
      <c r="I132" s="161">
        <v>75</v>
      </c>
      <c r="J132" s="155" t="s">
        <v>63</v>
      </c>
      <c r="K132" s="142"/>
      <c r="L132" s="165" t="s">
        <v>69</v>
      </c>
      <c r="M132" s="119">
        <v>76</v>
      </c>
      <c r="N132" s="150" t="s">
        <v>483</v>
      </c>
      <c r="O132" s="150">
        <v>2</v>
      </c>
      <c r="P132" s="150">
        <v>95.2</v>
      </c>
      <c r="Q132" s="150">
        <v>4</v>
      </c>
      <c r="R132" s="150">
        <v>12</v>
      </c>
      <c r="S132" s="119">
        <v>76</v>
      </c>
      <c r="T132" s="166" t="s">
        <v>69</v>
      </c>
    </row>
    <row r="133" spans="2:20" ht="14" x14ac:dyDescent="0.2">
      <c r="B133" s="156" t="s">
        <v>75</v>
      </c>
      <c r="C133" s="125">
        <v>58</v>
      </c>
      <c r="D133" s="143" t="s">
        <v>400</v>
      </c>
      <c r="E133" s="219" t="s">
        <v>490</v>
      </c>
      <c r="F133" s="220"/>
      <c r="G133" s="143">
        <v>4</v>
      </c>
      <c r="H133" s="143">
        <v>12</v>
      </c>
      <c r="I133" s="125">
        <v>58</v>
      </c>
      <c r="J133" s="157" t="s">
        <v>75</v>
      </c>
      <c r="K133" s="142"/>
      <c r="L133" s="156" t="s">
        <v>81</v>
      </c>
      <c r="M133" s="76">
        <v>29</v>
      </c>
      <c r="N133" s="143" t="s">
        <v>460</v>
      </c>
      <c r="O133" s="143">
        <v>2</v>
      </c>
      <c r="P133" s="167">
        <v>26.957799999999999</v>
      </c>
      <c r="Q133" s="143">
        <v>4</v>
      </c>
      <c r="R133" s="143">
        <v>12</v>
      </c>
      <c r="S133" s="76">
        <v>29</v>
      </c>
      <c r="T133" s="157" t="s">
        <v>81</v>
      </c>
    </row>
    <row r="134" spans="2:20" ht="14" x14ac:dyDescent="0.2">
      <c r="B134" s="156" t="s">
        <v>87</v>
      </c>
      <c r="C134" s="76">
        <v>25</v>
      </c>
      <c r="D134" s="143" t="s">
        <v>457</v>
      </c>
      <c r="E134" s="143">
        <v>2</v>
      </c>
      <c r="F134" s="167">
        <v>79.721000000000004</v>
      </c>
      <c r="G134" s="143">
        <v>4</v>
      </c>
      <c r="H134" s="143">
        <v>12</v>
      </c>
      <c r="I134" s="76">
        <v>25</v>
      </c>
      <c r="J134" s="157" t="s">
        <v>87</v>
      </c>
      <c r="K134" s="142"/>
      <c r="L134" s="156" t="s">
        <v>93</v>
      </c>
      <c r="M134" s="125">
        <v>54</v>
      </c>
      <c r="N134" s="143" t="s">
        <v>393</v>
      </c>
      <c r="O134" s="219" t="s">
        <v>490</v>
      </c>
      <c r="P134" s="220"/>
      <c r="Q134" s="143">
        <v>4</v>
      </c>
      <c r="R134" s="143">
        <v>12</v>
      </c>
      <c r="S134" s="125">
        <v>54</v>
      </c>
      <c r="T134" s="157" t="s">
        <v>93</v>
      </c>
    </row>
    <row r="135" spans="2:20" ht="14" x14ac:dyDescent="0.2">
      <c r="B135" s="156" t="s">
        <v>99</v>
      </c>
      <c r="C135" s="76">
        <v>38</v>
      </c>
      <c r="D135" s="143" t="s">
        <v>466</v>
      </c>
      <c r="E135" s="143">
        <v>2</v>
      </c>
      <c r="F135" s="167">
        <v>5.9778000000000002</v>
      </c>
      <c r="G135" s="143">
        <v>4</v>
      </c>
      <c r="H135" s="143">
        <v>12</v>
      </c>
      <c r="I135" s="76">
        <v>38</v>
      </c>
      <c r="J135" s="157" t="s">
        <v>99</v>
      </c>
      <c r="K135" s="142"/>
      <c r="L135" s="156" t="s">
        <v>105</v>
      </c>
      <c r="M135" s="125">
        <v>49</v>
      </c>
      <c r="N135" s="143" t="s">
        <v>385</v>
      </c>
      <c r="O135" s="219" t="s">
        <v>490</v>
      </c>
      <c r="P135" s="220"/>
      <c r="Q135" s="143">
        <v>4</v>
      </c>
      <c r="R135" s="143">
        <v>12</v>
      </c>
      <c r="S135" s="125">
        <v>49</v>
      </c>
      <c r="T135" s="157" t="s">
        <v>105</v>
      </c>
    </row>
    <row r="136" spans="2:20" ht="14" x14ac:dyDescent="0.2">
      <c r="B136" s="156" t="s">
        <v>111</v>
      </c>
      <c r="C136" s="76">
        <v>66</v>
      </c>
      <c r="D136" s="143" t="s">
        <v>474</v>
      </c>
      <c r="E136" s="143">
        <v>2</v>
      </c>
      <c r="F136" s="167">
        <v>21</v>
      </c>
      <c r="G136" s="143">
        <v>4</v>
      </c>
      <c r="H136" s="143">
        <v>12</v>
      </c>
      <c r="I136" s="76">
        <v>66</v>
      </c>
      <c r="J136" s="157" t="s">
        <v>111</v>
      </c>
      <c r="K136" s="142"/>
      <c r="L136" s="156" t="s">
        <v>117</v>
      </c>
      <c r="M136" s="125">
        <v>60</v>
      </c>
      <c r="N136" s="143" t="s">
        <v>403</v>
      </c>
      <c r="O136" s="219" t="s">
        <v>490</v>
      </c>
      <c r="P136" s="220"/>
      <c r="Q136" s="143">
        <v>4</v>
      </c>
      <c r="R136" s="143">
        <v>12</v>
      </c>
      <c r="S136" s="125">
        <v>60</v>
      </c>
      <c r="T136" s="157" t="s">
        <v>117</v>
      </c>
    </row>
    <row r="137" spans="2:20" ht="14" x14ac:dyDescent="0.2">
      <c r="B137" s="156" t="s">
        <v>123</v>
      </c>
      <c r="C137" s="125">
        <v>63</v>
      </c>
      <c r="D137" s="143" t="s">
        <v>434</v>
      </c>
      <c r="E137" s="219" t="s">
        <v>490</v>
      </c>
      <c r="F137" s="220"/>
      <c r="G137" s="143">
        <v>4</v>
      </c>
      <c r="H137" s="143">
        <v>12</v>
      </c>
      <c r="I137" s="125">
        <v>63</v>
      </c>
      <c r="J137" s="157" t="s">
        <v>123</v>
      </c>
      <c r="K137" s="142"/>
      <c r="L137" s="156" t="s">
        <v>129</v>
      </c>
      <c r="M137" s="125">
        <v>31</v>
      </c>
      <c r="N137" s="143" t="s">
        <v>383</v>
      </c>
      <c r="O137" s="219" t="s">
        <v>490</v>
      </c>
      <c r="P137" s="220"/>
      <c r="Q137" s="143">
        <v>4</v>
      </c>
      <c r="R137" s="143">
        <v>12</v>
      </c>
      <c r="S137" s="125">
        <v>31</v>
      </c>
      <c r="T137" s="157" t="s">
        <v>129</v>
      </c>
    </row>
    <row r="138" spans="2:20" ht="14" x14ac:dyDescent="0.2">
      <c r="B138" s="156" t="s">
        <v>135</v>
      </c>
      <c r="C138" s="125">
        <v>62</v>
      </c>
      <c r="D138" s="143" t="s">
        <v>407</v>
      </c>
      <c r="E138" s="219" t="s">
        <v>490</v>
      </c>
      <c r="F138" s="220"/>
      <c r="G138" s="143">
        <v>4</v>
      </c>
      <c r="H138" s="143">
        <v>12</v>
      </c>
      <c r="I138" s="125">
        <v>62</v>
      </c>
      <c r="J138" s="157" t="s">
        <v>135</v>
      </c>
      <c r="K138" s="142"/>
      <c r="L138" s="156" t="s">
        <v>141</v>
      </c>
      <c r="M138" s="76">
        <v>22</v>
      </c>
      <c r="N138" s="143" t="s">
        <v>455</v>
      </c>
      <c r="O138" s="143">
        <v>2</v>
      </c>
      <c r="P138" s="167">
        <v>4.9742000000000006</v>
      </c>
      <c r="Q138" s="143">
        <v>4</v>
      </c>
      <c r="R138" s="143">
        <v>12</v>
      </c>
      <c r="S138" s="76">
        <v>22</v>
      </c>
      <c r="T138" s="157" t="s">
        <v>141</v>
      </c>
    </row>
    <row r="139" spans="2:20" ht="15" thickBot="1" x14ac:dyDescent="0.25">
      <c r="B139" s="162" t="s">
        <v>147</v>
      </c>
      <c r="C139" s="163">
        <v>2</v>
      </c>
      <c r="D139" s="151" t="s">
        <v>414</v>
      </c>
      <c r="E139" s="234" t="s">
        <v>490</v>
      </c>
      <c r="F139" s="235"/>
      <c r="G139" s="151">
        <v>4</v>
      </c>
      <c r="H139" s="151">
        <v>12</v>
      </c>
      <c r="I139" s="163">
        <v>2</v>
      </c>
      <c r="J139" s="164" t="s">
        <v>147</v>
      </c>
      <c r="K139" s="142"/>
      <c r="L139" s="158" t="s">
        <v>153</v>
      </c>
      <c r="M139" s="120">
        <v>77</v>
      </c>
      <c r="N139" s="159" t="s">
        <v>484</v>
      </c>
      <c r="O139" s="159">
        <v>2</v>
      </c>
      <c r="P139" s="159">
        <v>35.4</v>
      </c>
      <c r="Q139" s="159">
        <v>4</v>
      </c>
      <c r="R139" s="159">
        <v>12</v>
      </c>
      <c r="S139" s="120">
        <v>77</v>
      </c>
      <c r="T139" s="160" t="s">
        <v>153</v>
      </c>
    </row>
    <row r="140" spans="2:20" ht="14" x14ac:dyDescent="0.2">
      <c r="B140" s="152" t="s">
        <v>64</v>
      </c>
      <c r="C140" s="161">
        <v>12</v>
      </c>
      <c r="D140" s="154" t="s">
        <v>448</v>
      </c>
      <c r="E140" s="171">
        <v>2</v>
      </c>
      <c r="F140" s="169">
        <v>19.396000000000001</v>
      </c>
      <c r="G140" s="154">
        <v>4</v>
      </c>
      <c r="H140" s="154">
        <v>12</v>
      </c>
      <c r="I140" s="161">
        <v>12</v>
      </c>
      <c r="J140" s="155" t="s">
        <v>64</v>
      </c>
      <c r="K140" s="142"/>
      <c r="L140" s="152" t="s">
        <v>70</v>
      </c>
      <c r="M140" s="125">
        <v>79</v>
      </c>
      <c r="N140" s="154" t="s">
        <v>412</v>
      </c>
      <c r="O140" s="219" t="s">
        <v>490</v>
      </c>
      <c r="P140" s="220"/>
      <c r="Q140" s="154">
        <v>4</v>
      </c>
      <c r="R140" s="154">
        <v>12</v>
      </c>
      <c r="S140" s="125">
        <v>79</v>
      </c>
      <c r="T140" s="155" t="s">
        <v>70</v>
      </c>
    </row>
    <row r="141" spans="2:20" ht="14" x14ac:dyDescent="0.2">
      <c r="B141" s="156" t="s">
        <v>76</v>
      </c>
      <c r="C141" s="125">
        <v>79</v>
      </c>
      <c r="D141" s="143" t="s">
        <v>437</v>
      </c>
      <c r="E141" s="225" t="s">
        <v>490</v>
      </c>
      <c r="F141" s="226"/>
      <c r="G141" s="143">
        <v>4</v>
      </c>
      <c r="H141" s="143">
        <v>12</v>
      </c>
      <c r="I141" s="125">
        <v>79</v>
      </c>
      <c r="J141" s="157" t="s">
        <v>76</v>
      </c>
      <c r="K141" s="142"/>
      <c r="L141" s="156" t="s">
        <v>82</v>
      </c>
      <c r="M141" s="76">
        <v>10</v>
      </c>
      <c r="N141" s="143" t="s">
        <v>446</v>
      </c>
      <c r="O141" s="143">
        <v>2</v>
      </c>
      <c r="P141" s="167">
        <v>86.406399999999991</v>
      </c>
      <c r="Q141" s="143">
        <v>4</v>
      </c>
      <c r="R141" s="143">
        <v>12</v>
      </c>
      <c r="S141" s="76">
        <v>10</v>
      </c>
      <c r="T141" s="157" t="s">
        <v>82</v>
      </c>
    </row>
    <row r="142" spans="2:20" ht="14" x14ac:dyDescent="0.2">
      <c r="B142" s="156" t="s">
        <v>88</v>
      </c>
      <c r="C142" s="76">
        <v>14</v>
      </c>
      <c r="D142" s="143" t="s">
        <v>450</v>
      </c>
      <c r="E142" s="168">
        <v>2</v>
      </c>
      <c r="F142" s="167">
        <v>53.334400000000002</v>
      </c>
      <c r="G142" s="143">
        <v>4</v>
      </c>
      <c r="H142" s="143">
        <v>12</v>
      </c>
      <c r="I142" s="76">
        <v>14</v>
      </c>
      <c r="J142" s="157" t="s">
        <v>88</v>
      </c>
      <c r="K142" s="142"/>
      <c r="L142" s="156" t="s">
        <v>94</v>
      </c>
      <c r="M142" s="125">
        <v>2</v>
      </c>
      <c r="N142" s="143" t="s">
        <v>373</v>
      </c>
      <c r="O142" s="219" t="s">
        <v>490</v>
      </c>
      <c r="P142" s="220"/>
      <c r="Q142" s="143">
        <v>4</v>
      </c>
      <c r="R142" s="143">
        <v>12</v>
      </c>
      <c r="S142" s="125">
        <v>2</v>
      </c>
      <c r="T142" s="157" t="s">
        <v>94</v>
      </c>
    </row>
    <row r="143" spans="2:20" ht="14" x14ac:dyDescent="0.2">
      <c r="B143" s="156" t="s">
        <v>100</v>
      </c>
      <c r="C143" s="125">
        <v>60</v>
      </c>
      <c r="D143" s="143" t="s">
        <v>431</v>
      </c>
      <c r="E143" s="225" t="s">
        <v>490</v>
      </c>
      <c r="F143" s="226"/>
      <c r="G143" s="143">
        <v>4</v>
      </c>
      <c r="H143" s="143">
        <v>12</v>
      </c>
      <c r="I143" s="125">
        <v>60</v>
      </c>
      <c r="J143" s="157" t="s">
        <v>100</v>
      </c>
      <c r="K143" s="142"/>
      <c r="L143" s="156" t="s">
        <v>106</v>
      </c>
      <c r="M143" s="76">
        <v>74</v>
      </c>
      <c r="N143" s="143" t="s">
        <v>481</v>
      </c>
      <c r="O143" s="143">
        <v>2</v>
      </c>
      <c r="P143" s="143">
        <v>82.4</v>
      </c>
      <c r="Q143" s="143">
        <v>4</v>
      </c>
      <c r="R143" s="143">
        <v>12</v>
      </c>
      <c r="S143" s="76">
        <v>74</v>
      </c>
      <c r="T143" s="157" t="s">
        <v>106</v>
      </c>
    </row>
    <row r="144" spans="2:20" ht="14" x14ac:dyDescent="0.2">
      <c r="B144" s="156" t="s">
        <v>112</v>
      </c>
      <c r="C144" s="125">
        <v>8</v>
      </c>
      <c r="D144" s="143" t="s">
        <v>415</v>
      </c>
      <c r="E144" s="225" t="s">
        <v>490</v>
      </c>
      <c r="F144" s="226"/>
      <c r="G144" s="143">
        <v>4</v>
      </c>
      <c r="H144" s="143">
        <v>12</v>
      </c>
      <c r="I144" s="125">
        <v>8</v>
      </c>
      <c r="J144" s="157" t="s">
        <v>112</v>
      </c>
      <c r="K144" s="142"/>
      <c r="L144" s="156" t="s">
        <v>118</v>
      </c>
      <c r="M144" s="125">
        <v>57</v>
      </c>
      <c r="N144" s="143" t="s">
        <v>398</v>
      </c>
      <c r="O144" s="219" t="s">
        <v>490</v>
      </c>
      <c r="P144" s="220"/>
      <c r="Q144" s="143">
        <v>4</v>
      </c>
      <c r="R144" s="143">
        <v>12</v>
      </c>
      <c r="S144" s="125">
        <v>57</v>
      </c>
      <c r="T144" s="157" t="s">
        <v>118</v>
      </c>
    </row>
    <row r="145" spans="1:20" ht="14" x14ac:dyDescent="0.2">
      <c r="B145" s="156" t="s">
        <v>124</v>
      </c>
      <c r="C145" s="125">
        <v>61</v>
      </c>
      <c r="D145" s="143" t="s">
        <v>405</v>
      </c>
      <c r="E145" s="225" t="s">
        <v>490</v>
      </c>
      <c r="F145" s="226"/>
      <c r="G145" s="143">
        <v>4</v>
      </c>
      <c r="H145" s="143">
        <v>12</v>
      </c>
      <c r="I145" s="125">
        <v>61</v>
      </c>
      <c r="J145" s="157" t="s">
        <v>124</v>
      </c>
      <c r="K145" s="142"/>
      <c r="L145" s="156" t="s">
        <v>130</v>
      </c>
      <c r="M145" s="76">
        <v>11</v>
      </c>
      <c r="N145" s="143" t="s">
        <v>447</v>
      </c>
      <c r="O145" s="143">
        <v>2</v>
      </c>
      <c r="P145" s="167">
        <v>23.890599999999999</v>
      </c>
      <c r="Q145" s="143">
        <v>4</v>
      </c>
      <c r="R145" s="143">
        <v>12</v>
      </c>
      <c r="S145" s="76">
        <v>11</v>
      </c>
      <c r="T145" s="157" t="s">
        <v>130</v>
      </c>
    </row>
    <row r="146" spans="1:20" ht="14" x14ac:dyDescent="0.2">
      <c r="B146" s="156" t="s">
        <v>136</v>
      </c>
      <c r="C146" s="125">
        <v>69</v>
      </c>
      <c r="D146" s="143" t="s">
        <v>411</v>
      </c>
      <c r="E146" s="225" t="s">
        <v>490</v>
      </c>
      <c r="F146" s="226"/>
      <c r="G146" s="143">
        <v>4</v>
      </c>
      <c r="H146" s="143">
        <v>12</v>
      </c>
      <c r="I146" s="125">
        <v>69</v>
      </c>
      <c r="J146" s="157" t="s">
        <v>136</v>
      </c>
      <c r="K146" s="142"/>
      <c r="L146" s="156" t="s">
        <v>142</v>
      </c>
      <c r="M146" s="125">
        <v>56</v>
      </c>
      <c r="N146" s="143" t="s">
        <v>397</v>
      </c>
      <c r="O146" s="219" t="s">
        <v>490</v>
      </c>
      <c r="P146" s="220"/>
      <c r="Q146" s="143">
        <v>4</v>
      </c>
      <c r="R146" s="143">
        <v>12</v>
      </c>
      <c r="S146" s="125">
        <v>56</v>
      </c>
      <c r="T146" s="157" t="s">
        <v>142</v>
      </c>
    </row>
    <row r="147" spans="1:20" ht="15" thickBot="1" x14ac:dyDescent="0.25">
      <c r="B147" s="158" t="s">
        <v>148</v>
      </c>
      <c r="C147" s="120">
        <v>36</v>
      </c>
      <c r="D147" s="159" t="s">
        <v>465</v>
      </c>
      <c r="E147" s="172">
        <v>2</v>
      </c>
      <c r="F147" s="170">
        <v>131.89580000000001</v>
      </c>
      <c r="G147" s="159">
        <v>4</v>
      </c>
      <c r="H147" s="159">
        <v>12</v>
      </c>
      <c r="I147" s="120">
        <v>36</v>
      </c>
      <c r="J147" s="160" t="s">
        <v>148</v>
      </c>
      <c r="K147" s="142"/>
      <c r="L147" s="158" t="s">
        <v>154</v>
      </c>
      <c r="M147" s="120">
        <v>26</v>
      </c>
      <c r="N147" s="159" t="s">
        <v>458</v>
      </c>
      <c r="O147" s="159">
        <v>2</v>
      </c>
      <c r="P147" s="170">
        <v>83.775599999999997</v>
      </c>
      <c r="Q147" s="159">
        <v>4</v>
      </c>
      <c r="R147" s="159">
        <v>12</v>
      </c>
      <c r="S147" s="120">
        <v>26</v>
      </c>
      <c r="T147" s="160" t="s">
        <v>154</v>
      </c>
    </row>
    <row r="148" spans="1:20" ht="14" x14ac:dyDescent="0.2">
      <c r="B148" s="152" t="s">
        <v>65</v>
      </c>
      <c r="C148" s="153">
        <v>27</v>
      </c>
      <c r="D148" s="154" t="s">
        <v>417</v>
      </c>
      <c r="E148" s="227" t="s">
        <v>490</v>
      </c>
      <c r="F148" s="228"/>
      <c r="G148" s="154">
        <v>4</v>
      </c>
      <c r="H148" s="154">
        <v>12</v>
      </c>
      <c r="I148" s="153">
        <v>27</v>
      </c>
      <c r="J148" s="155" t="s">
        <v>65</v>
      </c>
      <c r="K148" s="142"/>
      <c r="L148" s="152" t="s">
        <v>71</v>
      </c>
      <c r="M148" s="161">
        <v>70</v>
      </c>
      <c r="N148" s="154" t="s">
        <v>477</v>
      </c>
      <c r="O148" s="154">
        <v>2</v>
      </c>
      <c r="P148" s="169">
        <v>33.799999999999997</v>
      </c>
      <c r="Q148" s="154">
        <v>4</v>
      </c>
      <c r="R148" s="154">
        <v>12</v>
      </c>
      <c r="S148" s="161">
        <v>70</v>
      </c>
      <c r="T148" s="155" t="s">
        <v>71</v>
      </c>
    </row>
    <row r="149" spans="1:20" ht="14" x14ac:dyDescent="0.2">
      <c r="B149" s="156" t="s">
        <v>77</v>
      </c>
      <c r="C149" s="76">
        <v>7</v>
      </c>
      <c r="D149" s="143" t="s">
        <v>444</v>
      </c>
      <c r="E149" s="168">
        <v>2</v>
      </c>
      <c r="F149" s="167">
        <v>5.0290000000000008</v>
      </c>
      <c r="G149" s="143">
        <v>4</v>
      </c>
      <c r="H149" s="143">
        <v>12</v>
      </c>
      <c r="I149" s="76">
        <v>7</v>
      </c>
      <c r="J149" s="157" t="s">
        <v>77</v>
      </c>
      <c r="K149" s="142"/>
      <c r="L149" s="156" t="s">
        <v>83</v>
      </c>
      <c r="M149" s="76">
        <v>13</v>
      </c>
      <c r="N149" s="143" t="s">
        <v>449</v>
      </c>
      <c r="O149" s="143">
        <v>2</v>
      </c>
      <c r="P149" s="167">
        <v>35.015799999999999</v>
      </c>
      <c r="Q149" s="143">
        <v>4</v>
      </c>
      <c r="R149" s="143">
        <v>12</v>
      </c>
      <c r="S149" s="76">
        <v>13</v>
      </c>
      <c r="T149" s="157" t="s">
        <v>83</v>
      </c>
    </row>
    <row r="150" spans="1:20" ht="14" x14ac:dyDescent="0.2">
      <c r="B150" s="156" t="s">
        <v>89</v>
      </c>
      <c r="C150" s="76">
        <v>9</v>
      </c>
      <c r="D150" s="143" t="s">
        <v>445</v>
      </c>
      <c r="E150" s="168">
        <v>2</v>
      </c>
      <c r="F150" s="167">
        <v>8.8742000000000001</v>
      </c>
      <c r="G150" s="143">
        <v>4</v>
      </c>
      <c r="H150" s="143">
        <v>12</v>
      </c>
      <c r="I150" s="76">
        <v>9</v>
      </c>
      <c r="J150" s="157" t="s">
        <v>89</v>
      </c>
      <c r="K150" s="142"/>
      <c r="L150" s="156" t="s">
        <v>95</v>
      </c>
      <c r="M150" s="125">
        <v>64</v>
      </c>
      <c r="N150" s="143" t="s">
        <v>435</v>
      </c>
      <c r="O150" s="219" t="s">
        <v>490</v>
      </c>
      <c r="P150" s="220"/>
      <c r="Q150" s="143">
        <v>4</v>
      </c>
      <c r="R150" s="143">
        <v>12</v>
      </c>
      <c r="S150" s="125">
        <v>64</v>
      </c>
      <c r="T150" s="157" t="s">
        <v>95</v>
      </c>
    </row>
    <row r="151" spans="1:20" ht="14" x14ac:dyDescent="0.2">
      <c r="B151" s="156" t="s">
        <v>101</v>
      </c>
      <c r="C151" s="76">
        <v>65</v>
      </c>
      <c r="D151" s="143" t="s">
        <v>473</v>
      </c>
      <c r="E151" s="168">
        <v>2</v>
      </c>
      <c r="F151" s="167">
        <v>24.8</v>
      </c>
      <c r="G151" s="143">
        <v>4</v>
      </c>
      <c r="H151" s="143">
        <v>12</v>
      </c>
      <c r="I151" s="76">
        <v>65</v>
      </c>
      <c r="J151" s="157" t="s">
        <v>101</v>
      </c>
      <c r="K151" s="142"/>
      <c r="L151" s="156" t="s">
        <v>107</v>
      </c>
      <c r="M151" s="76">
        <v>35</v>
      </c>
      <c r="N151" s="143" t="s">
        <v>464</v>
      </c>
      <c r="O151" s="143">
        <v>2</v>
      </c>
      <c r="P151" s="167">
        <v>9.1855999999999991</v>
      </c>
      <c r="Q151" s="143">
        <v>4</v>
      </c>
      <c r="R151" s="143">
        <v>12</v>
      </c>
      <c r="S151" s="76">
        <v>35</v>
      </c>
      <c r="T151" s="157" t="s">
        <v>107</v>
      </c>
    </row>
    <row r="152" spans="1:20" ht="14" x14ac:dyDescent="0.2">
      <c r="B152" s="156" t="s">
        <v>113</v>
      </c>
      <c r="C152" s="125">
        <v>63</v>
      </c>
      <c r="D152" s="143" t="s">
        <v>408</v>
      </c>
      <c r="E152" s="225" t="s">
        <v>490</v>
      </c>
      <c r="F152" s="226"/>
      <c r="G152" s="143">
        <v>4</v>
      </c>
      <c r="H152" s="143">
        <v>12</v>
      </c>
      <c r="I152" s="125">
        <v>63</v>
      </c>
      <c r="J152" s="157" t="s">
        <v>113</v>
      </c>
      <c r="K152" s="142"/>
      <c r="L152" s="156" t="s">
        <v>119</v>
      </c>
      <c r="M152" s="125">
        <v>69</v>
      </c>
      <c r="N152" s="143" t="s">
        <v>436</v>
      </c>
      <c r="O152" s="219" t="s">
        <v>490</v>
      </c>
      <c r="P152" s="220"/>
      <c r="Q152" s="143">
        <v>4</v>
      </c>
      <c r="R152" s="143">
        <v>12</v>
      </c>
      <c r="S152" s="125">
        <v>69</v>
      </c>
      <c r="T152" s="157" t="s">
        <v>119</v>
      </c>
    </row>
    <row r="153" spans="1:20" ht="14" x14ac:dyDescent="0.2">
      <c r="B153" s="156" t="s">
        <v>125</v>
      </c>
      <c r="C153" s="76">
        <v>41</v>
      </c>
      <c r="D153" s="143" t="s">
        <v>469</v>
      </c>
      <c r="E153" s="168">
        <v>2</v>
      </c>
      <c r="F153" s="167">
        <v>55.460400000000007</v>
      </c>
      <c r="G153" s="143">
        <v>4</v>
      </c>
      <c r="H153" s="143">
        <v>12</v>
      </c>
      <c r="I153" s="76">
        <v>41</v>
      </c>
      <c r="J153" s="157" t="s">
        <v>125</v>
      </c>
      <c r="K153" s="142"/>
      <c r="L153" s="156" t="s">
        <v>131</v>
      </c>
      <c r="M153" s="125">
        <v>19</v>
      </c>
      <c r="N153" s="143" t="s">
        <v>416</v>
      </c>
      <c r="O153" s="219" t="s">
        <v>490</v>
      </c>
      <c r="P153" s="220"/>
      <c r="Q153" s="143">
        <v>4</v>
      </c>
      <c r="R153" s="143">
        <v>12</v>
      </c>
      <c r="S153" s="125">
        <v>19</v>
      </c>
      <c r="T153" s="157" t="s">
        <v>131</v>
      </c>
    </row>
    <row r="154" spans="1:20" ht="14" x14ac:dyDescent="0.2">
      <c r="B154" s="156" t="s">
        <v>137</v>
      </c>
      <c r="C154" s="76">
        <v>1</v>
      </c>
      <c r="D154" s="143" t="s">
        <v>440</v>
      </c>
      <c r="E154" s="168">
        <v>2</v>
      </c>
      <c r="F154" s="167">
        <v>44.5822</v>
      </c>
      <c r="G154" s="143">
        <v>4</v>
      </c>
      <c r="H154" s="143">
        <v>12</v>
      </c>
      <c r="I154" s="76">
        <v>1</v>
      </c>
      <c r="J154" s="157" t="s">
        <v>137</v>
      </c>
      <c r="K154" s="142"/>
      <c r="L154" s="156" t="s">
        <v>143</v>
      </c>
      <c r="M154" s="125">
        <v>30</v>
      </c>
      <c r="N154" s="143" t="s">
        <v>381</v>
      </c>
      <c r="O154" s="219" t="s">
        <v>490</v>
      </c>
      <c r="P154" s="220"/>
      <c r="Q154" s="143">
        <v>4</v>
      </c>
      <c r="R154" s="143">
        <v>12</v>
      </c>
      <c r="S154" s="125">
        <v>30</v>
      </c>
      <c r="T154" s="157" t="s">
        <v>143</v>
      </c>
    </row>
    <row r="155" spans="1:20" ht="15" thickBot="1" x14ac:dyDescent="0.25">
      <c r="B155" s="158" t="s">
        <v>149</v>
      </c>
      <c r="C155" s="146">
        <v>59</v>
      </c>
      <c r="D155" s="159" t="s">
        <v>402</v>
      </c>
      <c r="E155" s="221" t="s">
        <v>490</v>
      </c>
      <c r="F155" s="222"/>
      <c r="G155" s="159">
        <v>4</v>
      </c>
      <c r="H155" s="159">
        <v>12</v>
      </c>
      <c r="I155" s="146">
        <v>59</v>
      </c>
      <c r="J155" s="160" t="s">
        <v>149</v>
      </c>
      <c r="K155" s="142"/>
      <c r="L155" s="158" t="s">
        <v>155</v>
      </c>
      <c r="M155" s="146">
        <v>19</v>
      </c>
      <c r="N155" s="159" t="s">
        <v>377</v>
      </c>
      <c r="O155" s="223" t="s">
        <v>490</v>
      </c>
      <c r="P155" s="224"/>
      <c r="Q155" s="159">
        <v>4</v>
      </c>
      <c r="R155" s="159">
        <v>12</v>
      </c>
      <c r="S155" s="146">
        <v>19</v>
      </c>
      <c r="T155" s="160" t="s">
        <v>155</v>
      </c>
    </row>
    <row r="156" spans="1:20" ht="14" x14ac:dyDescent="0.2">
      <c r="B156" s="142"/>
      <c r="C156" s="142"/>
      <c r="D156" s="142"/>
      <c r="E156" s="142"/>
      <c r="F156" s="142"/>
      <c r="G156" s="142"/>
      <c r="H156" s="142"/>
      <c r="I156" s="142"/>
      <c r="J156" s="142"/>
      <c r="K156" s="142"/>
      <c r="L156" s="142"/>
      <c r="M156" s="77"/>
      <c r="N156" s="142"/>
      <c r="O156" s="142"/>
      <c r="P156" s="142"/>
      <c r="Q156" s="142"/>
      <c r="R156" s="142"/>
      <c r="S156" s="77"/>
      <c r="T156" s="142"/>
    </row>
    <row r="157" spans="1:20" ht="14" x14ac:dyDescent="0.2">
      <c r="B157" s="142"/>
      <c r="C157" s="142"/>
      <c r="D157" s="142"/>
      <c r="E157" s="142"/>
      <c r="F157" s="142"/>
      <c r="G157" s="142"/>
      <c r="H157" s="142"/>
      <c r="I157" s="142"/>
      <c r="J157" s="142"/>
      <c r="K157" s="142"/>
      <c r="L157" s="142"/>
      <c r="M157" s="77"/>
      <c r="N157" s="142"/>
      <c r="O157" s="142"/>
      <c r="P157" s="142"/>
      <c r="Q157" s="142"/>
      <c r="R157" s="142"/>
      <c r="S157" s="77"/>
      <c r="T157" s="142"/>
    </row>
    <row r="158" spans="1:20" ht="14" x14ac:dyDescent="0.2">
      <c r="B158" s="142"/>
      <c r="C158" s="142"/>
      <c r="D158" s="142"/>
      <c r="E158" s="142"/>
      <c r="F158" s="142"/>
      <c r="G158" s="142"/>
      <c r="H158" s="142"/>
      <c r="I158" s="142"/>
      <c r="J158" s="142"/>
      <c r="K158" s="142"/>
    </row>
    <row r="159" spans="1:20" x14ac:dyDescent="0.15">
      <c r="A159" s="144" t="s">
        <v>181</v>
      </c>
    </row>
    <row r="160" spans="1:20" x14ac:dyDescent="0.15">
      <c r="B160" s="144" t="s">
        <v>488</v>
      </c>
      <c r="F160" s="229" t="s">
        <v>371</v>
      </c>
      <c r="G160" s="229"/>
    </row>
    <row r="161" spans="4:7" x14ac:dyDescent="0.15">
      <c r="D161" s="148" t="s">
        <v>489</v>
      </c>
      <c r="E161" s="148" t="s">
        <v>22</v>
      </c>
      <c r="F161" s="147" t="s">
        <v>24</v>
      </c>
      <c r="G161" s="147" t="s">
        <v>25</v>
      </c>
    </row>
    <row r="162" spans="4:7" ht="14" x14ac:dyDescent="0.2">
      <c r="D162" s="119">
        <v>2</v>
      </c>
      <c r="E162" s="149" t="s">
        <v>414</v>
      </c>
      <c r="F162" s="143">
        <v>2</v>
      </c>
      <c r="G162" s="143">
        <v>44.9636</v>
      </c>
    </row>
    <row r="163" spans="4:7" ht="14" x14ac:dyDescent="0.2">
      <c r="D163" s="76">
        <v>8</v>
      </c>
      <c r="E163" s="149" t="s">
        <v>415</v>
      </c>
      <c r="F163" s="143">
        <v>2</v>
      </c>
      <c r="G163" s="143">
        <v>34.648000000000003</v>
      </c>
    </row>
    <row r="164" spans="4:7" ht="14" x14ac:dyDescent="0.2">
      <c r="D164" s="76">
        <v>19</v>
      </c>
      <c r="E164" s="149" t="s">
        <v>416</v>
      </c>
      <c r="F164" s="143">
        <v>2</v>
      </c>
      <c r="G164" s="143">
        <v>19.146000000000001</v>
      </c>
    </row>
    <row r="165" spans="4:7" ht="14" x14ac:dyDescent="0.2">
      <c r="D165" s="76">
        <v>27</v>
      </c>
      <c r="E165" s="149" t="s">
        <v>417</v>
      </c>
      <c r="F165" s="143">
        <v>2</v>
      </c>
      <c r="G165" s="143">
        <v>74.784199999999998</v>
      </c>
    </row>
    <row r="166" spans="4:7" ht="14" x14ac:dyDescent="0.2">
      <c r="D166" s="76">
        <v>30</v>
      </c>
      <c r="E166" s="149" t="s">
        <v>418</v>
      </c>
      <c r="F166" s="143">
        <v>2</v>
      </c>
      <c r="G166" s="143">
        <v>35.9666</v>
      </c>
    </row>
    <row r="167" spans="4:7" ht="14" x14ac:dyDescent="0.2">
      <c r="D167" s="76">
        <v>31</v>
      </c>
      <c r="E167" s="149" t="s">
        <v>419</v>
      </c>
      <c r="F167" s="143">
        <v>2</v>
      </c>
      <c r="G167" s="143">
        <v>20.792400000000001</v>
      </c>
    </row>
    <row r="168" spans="4:7" ht="14" x14ac:dyDescent="0.2">
      <c r="D168" s="76">
        <v>49</v>
      </c>
      <c r="E168" s="149" t="s">
        <v>420</v>
      </c>
      <c r="F168" s="143">
        <v>2</v>
      </c>
      <c r="G168" s="143">
        <v>54.4</v>
      </c>
    </row>
    <row r="169" spans="4:7" ht="14" x14ac:dyDescent="0.2">
      <c r="D169" s="76">
        <v>50</v>
      </c>
      <c r="E169" s="149" t="s">
        <v>421</v>
      </c>
      <c r="F169" s="143">
        <v>2</v>
      </c>
      <c r="G169" s="143">
        <v>48.4</v>
      </c>
    </row>
    <row r="170" spans="4:7" ht="14" x14ac:dyDescent="0.2">
      <c r="D170" s="76">
        <v>51</v>
      </c>
      <c r="E170" s="149" t="s">
        <v>422</v>
      </c>
      <c r="F170" s="143">
        <v>2</v>
      </c>
      <c r="G170" s="143">
        <v>35.6</v>
      </c>
    </row>
    <row r="171" spans="4:7" ht="14" x14ac:dyDescent="0.2">
      <c r="D171" s="76">
        <v>52</v>
      </c>
      <c r="E171" s="149" t="s">
        <v>423</v>
      </c>
      <c r="F171" s="143">
        <v>2</v>
      </c>
      <c r="G171" s="143">
        <v>32</v>
      </c>
    </row>
    <row r="172" spans="4:7" ht="14" x14ac:dyDescent="0.2">
      <c r="D172" s="76">
        <v>53</v>
      </c>
      <c r="E172" s="149" t="s">
        <v>424</v>
      </c>
      <c r="F172" s="143">
        <v>2</v>
      </c>
      <c r="G172" s="143">
        <v>38</v>
      </c>
    </row>
    <row r="173" spans="4:7" ht="14" x14ac:dyDescent="0.2">
      <c r="D173" s="76">
        <v>54</v>
      </c>
      <c r="E173" s="149" t="s">
        <v>425</v>
      </c>
      <c r="F173" s="143">
        <v>2</v>
      </c>
      <c r="G173" s="143">
        <v>32.6</v>
      </c>
    </row>
    <row r="174" spans="4:7" ht="14" x14ac:dyDescent="0.2">
      <c r="D174" s="76">
        <v>55</v>
      </c>
      <c r="E174" s="149" t="s">
        <v>426</v>
      </c>
      <c r="F174" s="143">
        <v>2</v>
      </c>
      <c r="G174" s="143">
        <v>19</v>
      </c>
    </row>
    <row r="175" spans="4:7" ht="14" x14ac:dyDescent="0.2">
      <c r="D175" s="76">
        <v>56</v>
      </c>
      <c r="E175" s="149" t="s">
        <v>427</v>
      </c>
      <c r="F175" s="143">
        <v>2</v>
      </c>
      <c r="G175" s="143">
        <v>43.6</v>
      </c>
    </row>
    <row r="176" spans="4:7" ht="14" x14ac:dyDescent="0.2">
      <c r="D176" s="76">
        <v>57</v>
      </c>
      <c r="E176" s="149" t="s">
        <v>428</v>
      </c>
      <c r="F176" s="143">
        <v>2</v>
      </c>
      <c r="G176" s="143">
        <v>168</v>
      </c>
    </row>
    <row r="177" spans="4:7" ht="14" x14ac:dyDescent="0.2">
      <c r="D177" s="76">
        <v>58</v>
      </c>
      <c r="E177" s="149" t="s">
        <v>429</v>
      </c>
      <c r="F177" s="143">
        <v>2</v>
      </c>
      <c r="G177" s="143">
        <v>106.8</v>
      </c>
    </row>
    <row r="178" spans="4:7" ht="14" x14ac:dyDescent="0.2">
      <c r="D178" s="76">
        <v>59</v>
      </c>
      <c r="E178" s="149" t="s">
        <v>430</v>
      </c>
      <c r="F178" s="143">
        <v>2</v>
      </c>
      <c r="G178" s="143">
        <v>108.4</v>
      </c>
    </row>
    <row r="179" spans="4:7" ht="14" x14ac:dyDescent="0.2">
      <c r="D179" s="76">
        <v>60</v>
      </c>
      <c r="E179" s="149" t="s">
        <v>431</v>
      </c>
      <c r="F179" s="143">
        <v>2</v>
      </c>
      <c r="G179" s="143">
        <v>132.6</v>
      </c>
    </row>
    <row r="180" spans="4:7" ht="14" x14ac:dyDescent="0.2">
      <c r="D180" s="76">
        <v>61</v>
      </c>
      <c r="E180" s="149" t="s">
        <v>432</v>
      </c>
      <c r="F180" s="143">
        <v>2</v>
      </c>
      <c r="G180" s="143">
        <v>91.4</v>
      </c>
    </row>
    <row r="181" spans="4:7" ht="14" x14ac:dyDescent="0.2">
      <c r="D181" s="76">
        <v>62</v>
      </c>
      <c r="E181" s="149" t="s">
        <v>433</v>
      </c>
      <c r="F181" s="143">
        <v>2</v>
      </c>
      <c r="G181" s="143">
        <v>86.2</v>
      </c>
    </row>
    <row r="182" spans="4:7" ht="14" x14ac:dyDescent="0.2">
      <c r="D182" s="76">
        <v>63</v>
      </c>
      <c r="E182" s="149" t="s">
        <v>434</v>
      </c>
      <c r="F182" s="143">
        <v>2</v>
      </c>
      <c r="G182" s="143">
        <v>64.400000000000006</v>
      </c>
    </row>
    <row r="183" spans="4:7" ht="14" x14ac:dyDescent="0.2">
      <c r="D183" s="76">
        <v>64</v>
      </c>
      <c r="E183" s="149" t="s">
        <v>435</v>
      </c>
      <c r="F183" s="143">
        <v>2</v>
      </c>
      <c r="G183" s="143">
        <v>168.2</v>
      </c>
    </row>
    <row r="184" spans="4:7" ht="14" x14ac:dyDescent="0.2">
      <c r="D184" s="76">
        <v>69</v>
      </c>
      <c r="E184" s="149" t="s">
        <v>436</v>
      </c>
      <c r="F184" s="143">
        <v>2</v>
      </c>
      <c r="G184" s="143">
        <v>36.4</v>
      </c>
    </row>
    <row r="185" spans="4:7" ht="14" x14ac:dyDescent="0.2">
      <c r="D185" s="76">
        <v>79</v>
      </c>
      <c r="E185" s="149" t="s">
        <v>437</v>
      </c>
      <c r="F185" s="143">
        <v>2</v>
      </c>
      <c r="G185" s="143">
        <v>56</v>
      </c>
    </row>
    <row r="186" spans="4:7" ht="14" x14ac:dyDescent="0.2">
      <c r="D186" s="76">
        <v>80</v>
      </c>
      <c r="E186" s="149" t="s">
        <v>438</v>
      </c>
      <c r="F186" s="143">
        <v>2</v>
      </c>
      <c r="G186" s="143">
        <v>53.4</v>
      </c>
    </row>
  </sheetData>
  <sortState xmlns:xlrd2="http://schemas.microsoft.com/office/spreadsheetml/2017/richdata2" ref="B112:H207">
    <sortCondition ref="H112:H207"/>
    <sortCondition ref="G112:G207"/>
  </sortState>
  <mergeCells count="65">
    <mergeCell ref="O140:P140"/>
    <mergeCell ref="B106:B107"/>
    <mergeCell ref="J106:J107"/>
    <mergeCell ref="C106:C107"/>
    <mergeCell ref="I106:I107"/>
    <mergeCell ref="D106:D107"/>
    <mergeCell ref="E106:F106"/>
    <mergeCell ref="E131:F131"/>
    <mergeCell ref="E133:F133"/>
    <mergeCell ref="E137:F137"/>
    <mergeCell ref="E138:F138"/>
    <mergeCell ref="E139:F139"/>
    <mergeCell ref="O115:P115"/>
    <mergeCell ref="O111:P111"/>
    <mergeCell ref="O112:P112"/>
    <mergeCell ref="O113:P113"/>
    <mergeCell ref="T106:T107"/>
    <mergeCell ref="L106:L107"/>
    <mergeCell ref="M106:M107"/>
    <mergeCell ref="N106:N107"/>
    <mergeCell ref="O106:P106"/>
    <mergeCell ref="Q106:R106"/>
    <mergeCell ref="S106:S107"/>
    <mergeCell ref="F160:G160"/>
    <mergeCell ref="G106:H106"/>
    <mergeCell ref="E108:F108"/>
    <mergeCell ref="E109:F109"/>
    <mergeCell ref="E110:F110"/>
    <mergeCell ref="E111:F111"/>
    <mergeCell ref="E112:F112"/>
    <mergeCell ref="E114:F114"/>
    <mergeCell ref="E117:F117"/>
    <mergeCell ref="E141:F141"/>
    <mergeCell ref="E119:F119"/>
    <mergeCell ref="E120:F120"/>
    <mergeCell ref="E123:F123"/>
    <mergeCell ref="E126:F126"/>
    <mergeCell ref="E127:F127"/>
    <mergeCell ref="E130:F130"/>
    <mergeCell ref="E145:F145"/>
    <mergeCell ref="E148:F148"/>
    <mergeCell ref="E152:F152"/>
    <mergeCell ref="O152:P152"/>
    <mergeCell ref="O142:P142"/>
    <mergeCell ref="E146:F146"/>
    <mergeCell ref="O146:P146"/>
    <mergeCell ref="O144:P144"/>
    <mergeCell ref="E143:F143"/>
    <mergeCell ref="E144:F144"/>
    <mergeCell ref="O134:P134"/>
    <mergeCell ref="O129:P129"/>
    <mergeCell ref="O130:P130"/>
    <mergeCell ref="O116:P116"/>
    <mergeCell ref="E155:F155"/>
    <mergeCell ref="O125:P125"/>
    <mergeCell ref="O120:P120"/>
    <mergeCell ref="O121:P121"/>
    <mergeCell ref="O117:P117"/>
    <mergeCell ref="O135:P135"/>
    <mergeCell ref="O136:P136"/>
    <mergeCell ref="O137:P137"/>
    <mergeCell ref="O153:P153"/>
    <mergeCell ref="O154:P154"/>
    <mergeCell ref="O155:P155"/>
    <mergeCell ref="O150:P150"/>
  </mergeCells>
  <pageMargins left="0.23622047244094491" right="0.23622047244094491" top="0.74803149606299213" bottom="0.74803149606299213" header="0.31496062992125984" footer="0.31496062992125984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J98"/>
  <sheetViews>
    <sheetView topLeftCell="A55" workbookViewId="0">
      <selection activeCell="I75" sqref="I75"/>
    </sheetView>
  </sheetViews>
  <sheetFormatPr baseColWidth="10" defaultRowHeight="13" x14ac:dyDescent="0.15"/>
  <cols>
    <col min="1" max="1" width="24.5" customWidth="1"/>
    <col min="2" max="2" width="14.5" bestFit="1" customWidth="1"/>
    <col min="3" max="3" width="20.6640625" customWidth="1"/>
  </cols>
  <sheetData>
    <row r="1" spans="1:10" s="11" customFormat="1" ht="56.25" customHeight="1" x14ac:dyDescent="0.15">
      <c r="A1" s="86" t="s">
        <v>159</v>
      </c>
      <c r="C1" s="86" t="s">
        <v>164</v>
      </c>
    </row>
    <row r="2" spans="1:10" x14ac:dyDescent="0.15">
      <c r="A2" t="s">
        <v>163</v>
      </c>
      <c r="B2" t="s">
        <v>48</v>
      </c>
      <c r="C2" t="s">
        <v>56</v>
      </c>
      <c r="D2" t="s">
        <v>49</v>
      </c>
      <c r="E2" t="s">
        <v>55</v>
      </c>
      <c r="G2" t="s">
        <v>50</v>
      </c>
      <c r="H2" t="s">
        <v>179</v>
      </c>
      <c r="J2" s="87" t="s">
        <v>180</v>
      </c>
    </row>
    <row r="3" spans="1:10" x14ac:dyDescent="0.15">
      <c r="A3" t="s">
        <v>60</v>
      </c>
      <c r="B3" t="s">
        <v>424</v>
      </c>
      <c r="C3" t="s">
        <v>181</v>
      </c>
      <c r="D3" t="s">
        <v>386</v>
      </c>
      <c r="E3" t="s">
        <v>54</v>
      </c>
      <c r="G3" t="s">
        <v>51</v>
      </c>
      <c r="H3" t="s">
        <v>52</v>
      </c>
      <c r="J3" s="87" t="s">
        <v>166</v>
      </c>
    </row>
    <row r="4" spans="1:10" x14ac:dyDescent="0.15">
      <c r="A4" t="s">
        <v>61</v>
      </c>
      <c r="B4" t="s">
        <v>479</v>
      </c>
      <c r="C4" t="s">
        <v>181</v>
      </c>
      <c r="D4" t="s">
        <v>374</v>
      </c>
      <c r="E4" t="s">
        <v>54</v>
      </c>
      <c r="G4" t="s">
        <v>53</v>
      </c>
      <c r="H4" t="s">
        <v>54</v>
      </c>
      <c r="J4" s="87" t="s">
        <v>165</v>
      </c>
    </row>
    <row r="5" spans="1:10" x14ac:dyDescent="0.15">
      <c r="A5" t="s">
        <v>62</v>
      </c>
      <c r="B5" t="s">
        <v>467</v>
      </c>
      <c r="C5" t="s">
        <v>181</v>
      </c>
      <c r="D5" t="s">
        <v>390</v>
      </c>
      <c r="E5" t="s">
        <v>54</v>
      </c>
    </row>
    <row r="6" spans="1:10" x14ac:dyDescent="0.15">
      <c r="A6" t="s">
        <v>63</v>
      </c>
      <c r="B6" t="s">
        <v>482</v>
      </c>
      <c r="C6" t="s">
        <v>181</v>
      </c>
      <c r="D6" t="s">
        <v>500</v>
      </c>
      <c r="E6" t="s">
        <v>54</v>
      </c>
    </row>
    <row r="7" spans="1:10" x14ac:dyDescent="0.15">
      <c r="A7" t="s">
        <v>64</v>
      </c>
      <c r="B7" t="s">
        <v>448</v>
      </c>
      <c r="C7" t="s">
        <v>181</v>
      </c>
      <c r="D7" t="s">
        <v>501</v>
      </c>
      <c r="E7" t="s">
        <v>54</v>
      </c>
    </row>
    <row r="8" spans="1:10" x14ac:dyDescent="0.15">
      <c r="A8" t="s">
        <v>65</v>
      </c>
      <c r="B8" t="s">
        <v>417</v>
      </c>
      <c r="C8" t="s">
        <v>181</v>
      </c>
      <c r="D8" t="s">
        <v>502</v>
      </c>
      <c r="E8" t="s">
        <v>54</v>
      </c>
    </row>
    <row r="9" spans="1:10" x14ac:dyDescent="0.15">
      <c r="A9" t="s">
        <v>66</v>
      </c>
      <c r="B9" t="s">
        <v>452</v>
      </c>
      <c r="C9" t="s">
        <v>181</v>
      </c>
      <c r="D9" t="s">
        <v>503</v>
      </c>
      <c r="E9" t="s">
        <v>54</v>
      </c>
    </row>
    <row r="10" spans="1:10" x14ac:dyDescent="0.15">
      <c r="A10" t="s">
        <v>67</v>
      </c>
      <c r="B10" t="s">
        <v>413</v>
      </c>
      <c r="C10" t="s">
        <v>181</v>
      </c>
      <c r="D10" t="s">
        <v>399</v>
      </c>
      <c r="E10" t="s">
        <v>54</v>
      </c>
    </row>
    <row r="11" spans="1:10" x14ac:dyDescent="0.15">
      <c r="A11" t="s">
        <v>68</v>
      </c>
      <c r="B11" t="s">
        <v>462</v>
      </c>
      <c r="C11" t="s">
        <v>181</v>
      </c>
      <c r="D11" t="s">
        <v>401</v>
      </c>
      <c r="E11" t="s">
        <v>54</v>
      </c>
    </row>
    <row r="12" spans="1:10" x14ac:dyDescent="0.15">
      <c r="A12" t="s">
        <v>69</v>
      </c>
      <c r="B12" t="s">
        <v>483</v>
      </c>
      <c r="C12" t="s">
        <v>181</v>
      </c>
      <c r="D12" t="s">
        <v>380</v>
      </c>
      <c r="E12" t="s">
        <v>54</v>
      </c>
    </row>
    <row r="13" spans="1:10" x14ac:dyDescent="0.15">
      <c r="A13" t="s">
        <v>70</v>
      </c>
      <c r="B13" t="s">
        <v>412</v>
      </c>
      <c r="C13" t="s">
        <v>181</v>
      </c>
      <c r="D13" t="s">
        <v>404</v>
      </c>
      <c r="E13" t="s">
        <v>54</v>
      </c>
    </row>
    <row r="14" spans="1:10" x14ac:dyDescent="0.15">
      <c r="A14" t="s">
        <v>71</v>
      </c>
      <c r="B14" t="s">
        <v>477</v>
      </c>
      <c r="C14" t="s">
        <v>181</v>
      </c>
      <c r="D14" t="s">
        <v>406</v>
      </c>
      <c r="E14" t="s">
        <v>54</v>
      </c>
    </row>
    <row r="15" spans="1:10" x14ac:dyDescent="0.15">
      <c r="A15" t="s">
        <v>72</v>
      </c>
      <c r="B15" t="s">
        <v>430</v>
      </c>
      <c r="C15" t="s">
        <v>181</v>
      </c>
      <c r="D15" t="s">
        <v>382</v>
      </c>
      <c r="E15" t="s">
        <v>54</v>
      </c>
    </row>
    <row r="16" spans="1:10" x14ac:dyDescent="0.15">
      <c r="A16" t="s">
        <v>73</v>
      </c>
      <c r="B16" t="s">
        <v>418</v>
      </c>
      <c r="C16" t="s">
        <v>181</v>
      </c>
      <c r="D16" t="s">
        <v>410</v>
      </c>
      <c r="E16" t="s">
        <v>54</v>
      </c>
    </row>
    <row r="17" spans="1:5" x14ac:dyDescent="0.15">
      <c r="A17" t="s">
        <v>74</v>
      </c>
      <c r="B17" t="s">
        <v>453</v>
      </c>
      <c r="C17" t="s">
        <v>181</v>
      </c>
      <c r="D17" t="s">
        <v>386</v>
      </c>
      <c r="E17" t="s">
        <v>54</v>
      </c>
    </row>
    <row r="18" spans="1:5" x14ac:dyDescent="0.15">
      <c r="A18" t="s">
        <v>75</v>
      </c>
      <c r="B18" t="s">
        <v>400</v>
      </c>
      <c r="C18" t="s">
        <v>181</v>
      </c>
      <c r="D18" t="s">
        <v>378</v>
      </c>
      <c r="E18" t="s">
        <v>54</v>
      </c>
    </row>
    <row r="19" spans="1:5" x14ac:dyDescent="0.15">
      <c r="A19" t="s">
        <v>76</v>
      </c>
      <c r="B19" t="s">
        <v>437</v>
      </c>
      <c r="C19" t="s">
        <v>181</v>
      </c>
      <c r="D19" t="s">
        <v>390</v>
      </c>
      <c r="E19" t="s">
        <v>54</v>
      </c>
    </row>
    <row r="20" spans="1:5" x14ac:dyDescent="0.15">
      <c r="A20" t="s">
        <v>77</v>
      </c>
      <c r="B20" t="s">
        <v>444</v>
      </c>
      <c r="C20" t="s">
        <v>181</v>
      </c>
      <c r="D20" t="s">
        <v>500</v>
      </c>
      <c r="E20" t="s">
        <v>54</v>
      </c>
    </row>
    <row r="21" spans="1:5" x14ac:dyDescent="0.15">
      <c r="A21" t="s">
        <v>78</v>
      </c>
      <c r="B21" t="s">
        <v>476</v>
      </c>
      <c r="C21" t="s">
        <v>181</v>
      </c>
      <c r="D21" t="s">
        <v>501</v>
      </c>
      <c r="E21" t="s">
        <v>54</v>
      </c>
    </row>
    <row r="22" spans="1:5" x14ac:dyDescent="0.15">
      <c r="A22" t="s">
        <v>79</v>
      </c>
      <c r="B22" t="s">
        <v>395</v>
      </c>
      <c r="C22" t="s">
        <v>181</v>
      </c>
      <c r="D22" t="s">
        <v>502</v>
      </c>
      <c r="E22" t="s">
        <v>54</v>
      </c>
    </row>
    <row r="23" spans="1:5" x14ac:dyDescent="0.15">
      <c r="A23" t="s">
        <v>80</v>
      </c>
      <c r="B23" t="s">
        <v>419</v>
      </c>
      <c r="C23" t="s">
        <v>181</v>
      </c>
      <c r="D23" t="s">
        <v>399</v>
      </c>
      <c r="E23" t="s">
        <v>54</v>
      </c>
    </row>
    <row r="24" spans="1:5" x14ac:dyDescent="0.15">
      <c r="A24" t="s">
        <v>81</v>
      </c>
      <c r="B24" t="s">
        <v>460</v>
      </c>
      <c r="C24" t="s">
        <v>181</v>
      </c>
      <c r="D24" t="s">
        <v>401</v>
      </c>
      <c r="E24" t="s">
        <v>54</v>
      </c>
    </row>
    <row r="25" spans="1:5" x14ac:dyDescent="0.15">
      <c r="A25" t="s">
        <v>82</v>
      </c>
      <c r="B25" t="s">
        <v>446</v>
      </c>
      <c r="C25" t="s">
        <v>181</v>
      </c>
      <c r="D25" t="s">
        <v>380</v>
      </c>
      <c r="E25" t="s">
        <v>54</v>
      </c>
    </row>
    <row r="26" spans="1:5" x14ac:dyDescent="0.15">
      <c r="A26" t="s">
        <v>83</v>
      </c>
      <c r="B26" t="s">
        <v>449</v>
      </c>
      <c r="C26" t="s">
        <v>181</v>
      </c>
      <c r="D26" t="s">
        <v>404</v>
      </c>
      <c r="E26" t="s">
        <v>54</v>
      </c>
    </row>
    <row r="27" spans="1:5" x14ac:dyDescent="0.15">
      <c r="A27" t="s">
        <v>84</v>
      </c>
      <c r="B27" t="s">
        <v>409</v>
      </c>
      <c r="C27" t="s">
        <v>181</v>
      </c>
      <c r="D27" t="s">
        <v>406</v>
      </c>
      <c r="E27" t="s">
        <v>54</v>
      </c>
    </row>
    <row r="28" spans="1:5" x14ac:dyDescent="0.15">
      <c r="A28" t="s">
        <v>85</v>
      </c>
      <c r="B28" t="s">
        <v>456</v>
      </c>
      <c r="C28" t="s">
        <v>181</v>
      </c>
      <c r="D28" t="s">
        <v>382</v>
      </c>
      <c r="E28" t="s">
        <v>54</v>
      </c>
    </row>
    <row r="29" spans="1:5" x14ac:dyDescent="0.15">
      <c r="A29" t="s">
        <v>86</v>
      </c>
      <c r="B29" t="s">
        <v>387</v>
      </c>
      <c r="C29" t="s">
        <v>181</v>
      </c>
      <c r="D29" t="s">
        <v>384</v>
      </c>
      <c r="E29" t="s">
        <v>54</v>
      </c>
    </row>
    <row r="30" spans="1:5" x14ac:dyDescent="0.15">
      <c r="A30" t="s">
        <v>87</v>
      </c>
      <c r="B30" t="s">
        <v>457</v>
      </c>
      <c r="C30" t="s">
        <v>181</v>
      </c>
      <c r="D30" t="s">
        <v>410</v>
      </c>
      <c r="E30" t="s">
        <v>54</v>
      </c>
    </row>
    <row r="31" spans="1:5" x14ac:dyDescent="0.15">
      <c r="A31" t="s">
        <v>88</v>
      </c>
      <c r="B31" t="s">
        <v>450</v>
      </c>
      <c r="C31" t="s">
        <v>181</v>
      </c>
      <c r="D31" t="s">
        <v>386</v>
      </c>
      <c r="E31" t="s">
        <v>54</v>
      </c>
    </row>
    <row r="32" spans="1:5" x14ac:dyDescent="0.15">
      <c r="A32" t="s">
        <v>89</v>
      </c>
      <c r="B32" t="s">
        <v>445</v>
      </c>
      <c r="C32" t="s">
        <v>181</v>
      </c>
      <c r="D32" t="s">
        <v>374</v>
      </c>
      <c r="E32" t="s">
        <v>54</v>
      </c>
    </row>
    <row r="33" spans="1:5" x14ac:dyDescent="0.15">
      <c r="A33" t="s">
        <v>90</v>
      </c>
      <c r="B33" t="s">
        <v>470</v>
      </c>
      <c r="C33" t="s">
        <v>181</v>
      </c>
      <c r="D33" t="s">
        <v>378</v>
      </c>
      <c r="E33" t="s">
        <v>54</v>
      </c>
    </row>
    <row r="34" spans="1:5" x14ac:dyDescent="0.15">
      <c r="A34" t="s">
        <v>91</v>
      </c>
      <c r="B34" t="s">
        <v>451</v>
      </c>
      <c r="C34" t="s">
        <v>181</v>
      </c>
      <c r="D34" t="s">
        <v>390</v>
      </c>
      <c r="E34" t="s">
        <v>54</v>
      </c>
    </row>
    <row r="35" spans="1:5" x14ac:dyDescent="0.15">
      <c r="A35" t="s">
        <v>92</v>
      </c>
      <c r="B35" t="s">
        <v>442</v>
      </c>
      <c r="C35" t="s">
        <v>181</v>
      </c>
      <c r="D35" t="s">
        <v>501</v>
      </c>
      <c r="E35" t="s">
        <v>54</v>
      </c>
    </row>
    <row r="36" spans="1:5" x14ac:dyDescent="0.15">
      <c r="A36" t="s">
        <v>93</v>
      </c>
      <c r="B36" t="s">
        <v>393</v>
      </c>
      <c r="C36" t="s">
        <v>181</v>
      </c>
      <c r="D36" t="s">
        <v>502</v>
      </c>
      <c r="E36" t="s">
        <v>54</v>
      </c>
    </row>
    <row r="37" spans="1:5" x14ac:dyDescent="0.15">
      <c r="A37" t="s">
        <v>94</v>
      </c>
      <c r="B37" t="s">
        <v>373</v>
      </c>
      <c r="C37" t="s">
        <v>181</v>
      </c>
      <c r="D37" t="s">
        <v>503</v>
      </c>
      <c r="E37" t="s">
        <v>54</v>
      </c>
    </row>
    <row r="38" spans="1:5" x14ac:dyDescent="0.15">
      <c r="A38" t="s">
        <v>95</v>
      </c>
      <c r="B38" t="s">
        <v>435</v>
      </c>
      <c r="C38" t="s">
        <v>181</v>
      </c>
      <c r="D38" t="s">
        <v>399</v>
      </c>
      <c r="E38" t="s">
        <v>54</v>
      </c>
    </row>
    <row r="39" spans="1:5" x14ac:dyDescent="0.15">
      <c r="A39" t="s">
        <v>96</v>
      </c>
      <c r="B39" t="s">
        <v>429</v>
      </c>
      <c r="C39" t="s">
        <v>181</v>
      </c>
      <c r="D39" t="s">
        <v>401</v>
      </c>
      <c r="E39" t="s">
        <v>54</v>
      </c>
    </row>
    <row r="40" spans="1:5" x14ac:dyDescent="0.15">
      <c r="A40" t="s">
        <v>97</v>
      </c>
      <c r="B40" t="s">
        <v>388</v>
      </c>
      <c r="C40" t="s">
        <v>181</v>
      </c>
      <c r="D40" t="s">
        <v>404</v>
      </c>
      <c r="E40" t="s">
        <v>54</v>
      </c>
    </row>
    <row r="41" spans="1:5" x14ac:dyDescent="0.15">
      <c r="A41" t="s">
        <v>98</v>
      </c>
      <c r="B41" t="s">
        <v>427</v>
      </c>
      <c r="C41" t="s">
        <v>181</v>
      </c>
      <c r="D41" t="s">
        <v>406</v>
      </c>
      <c r="E41" t="s">
        <v>54</v>
      </c>
    </row>
    <row r="42" spans="1:5" x14ac:dyDescent="0.15">
      <c r="A42" t="s">
        <v>99</v>
      </c>
      <c r="B42" t="s">
        <v>466</v>
      </c>
      <c r="C42" t="s">
        <v>181</v>
      </c>
      <c r="D42" t="s">
        <v>386</v>
      </c>
      <c r="E42" t="s">
        <v>54</v>
      </c>
    </row>
    <row r="43" spans="1:5" x14ac:dyDescent="0.15">
      <c r="A43" t="s">
        <v>100</v>
      </c>
      <c r="B43" t="s">
        <v>431</v>
      </c>
      <c r="C43" t="s">
        <v>181</v>
      </c>
      <c r="D43" t="s">
        <v>374</v>
      </c>
      <c r="E43" t="s">
        <v>54</v>
      </c>
    </row>
    <row r="44" spans="1:5" x14ac:dyDescent="0.15">
      <c r="A44" t="s">
        <v>101</v>
      </c>
      <c r="B44" t="s">
        <v>473</v>
      </c>
      <c r="C44" t="s">
        <v>181</v>
      </c>
      <c r="D44" t="s">
        <v>378</v>
      </c>
      <c r="E44" t="s">
        <v>54</v>
      </c>
    </row>
    <row r="45" spans="1:5" x14ac:dyDescent="0.15">
      <c r="A45" t="s">
        <v>102</v>
      </c>
      <c r="B45" t="s">
        <v>391</v>
      </c>
      <c r="C45" t="s">
        <v>181</v>
      </c>
      <c r="D45" t="s">
        <v>390</v>
      </c>
      <c r="E45" t="s">
        <v>54</v>
      </c>
    </row>
    <row r="46" spans="1:5" x14ac:dyDescent="0.15">
      <c r="A46" t="s">
        <v>103</v>
      </c>
      <c r="B46" t="s">
        <v>475</v>
      </c>
      <c r="C46" t="s">
        <v>181</v>
      </c>
      <c r="D46" t="s">
        <v>500</v>
      </c>
      <c r="E46" t="s">
        <v>54</v>
      </c>
    </row>
    <row r="47" spans="1:5" x14ac:dyDescent="0.15">
      <c r="A47" t="s">
        <v>104</v>
      </c>
      <c r="B47" t="s">
        <v>485</v>
      </c>
      <c r="C47" t="s">
        <v>181</v>
      </c>
      <c r="D47" t="s">
        <v>501</v>
      </c>
      <c r="E47" t="s">
        <v>54</v>
      </c>
    </row>
    <row r="48" spans="1:5" x14ac:dyDescent="0.15">
      <c r="A48" t="s">
        <v>105</v>
      </c>
      <c r="B48" t="s">
        <v>385</v>
      </c>
      <c r="C48" t="s">
        <v>181</v>
      </c>
      <c r="D48" t="s">
        <v>502</v>
      </c>
      <c r="E48" t="s">
        <v>54</v>
      </c>
    </row>
    <row r="49" spans="1:5" x14ac:dyDescent="0.15">
      <c r="A49" t="s">
        <v>106</v>
      </c>
      <c r="B49" t="s">
        <v>481</v>
      </c>
      <c r="C49" t="s">
        <v>181</v>
      </c>
      <c r="D49" t="s">
        <v>503</v>
      </c>
      <c r="E49" t="s">
        <v>54</v>
      </c>
    </row>
    <row r="50" spans="1:5" x14ac:dyDescent="0.15">
      <c r="A50" t="s">
        <v>107</v>
      </c>
      <c r="B50" t="s">
        <v>464</v>
      </c>
      <c r="C50" t="s">
        <v>181</v>
      </c>
      <c r="D50" t="s">
        <v>399</v>
      </c>
      <c r="E50" t="s">
        <v>54</v>
      </c>
    </row>
    <row r="51" spans="1:5" x14ac:dyDescent="0.15">
      <c r="A51" t="s">
        <v>108</v>
      </c>
      <c r="B51" t="s">
        <v>433</v>
      </c>
      <c r="C51" t="s">
        <v>181</v>
      </c>
      <c r="D51" t="s">
        <v>401</v>
      </c>
      <c r="E51" t="s">
        <v>54</v>
      </c>
    </row>
    <row r="52" spans="1:5" x14ac:dyDescent="0.15">
      <c r="A52" t="s">
        <v>109</v>
      </c>
      <c r="B52" t="s">
        <v>421</v>
      </c>
      <c r="C52" t="s">
        <v>181</v>
      </c>
      <c r="D52" t="s">
        <v>380</v>
      </c>
      <c r="E52" t="s">
        <v>54</v>
      </c>
    </row>
    <row r="53" spans="1:5" x14ac:dyDescent="0.15">
      <c r="A53" t="s">
        <v>110</v>
      </c>
      <c r="B53" t="s">
        <v>471</v>
      </c>
      <c r="C53" t="s">
        <v>181</v>
      </c>
      <c r="D53" t="s">
        <v>404</v>
      </c>
      <c r="E53" t="s">
        <v>54</v>
      </c>
    </row>
    <row r="54" spans="1:5" x14ac:dyDescent="0.15">
      <c r="A54" t="s">
        <v>111</v>
      </c>
      <c r="B54" t="s">
        <v>474</v>
      </c>
      <c r="C54" t="s">
        <v>181</v>
      </c>
      <c r="D54" t="s">
        <v>406</v>
      </c>
      <c r="E54" t="s">
        <v>54</v>
      </c>
    </row>
    <row r="55" spans="1:5" x14ac:dyDescent="0.15">
      <c r="A55" t="s">
        <v>112</v>
      </c>
      <c r="B55" t="s">
        <v>415</v>
      </c>
      <c r="C55" t="s">
        <v>181</v>
      </c>
      <c r="D55" t="s">
        <v>382</v>
      </c>
      <c r="E55" t="s">
        <v>54</v>
      </c>
    </row>
    <row r="56" spans="1:5" x14ac:dyDescent="0.15">
      <c r="A56" t="s">
        <v>113</v>
      </c>
      <c r="B56" t="s">
        <v>408</v>
      </c>
      <c r="C56" t="s">
        <v>181</v>
      </c>
      <c r="D56" t="s">
        <v>384</v>
      </c>
      <c r="E56" t="s">
        <v>54</v>
      </c>
    </row>
    <row r="57" spans="1:5" x14ac:dyDescent="0.15">
      <c r="A57" t="s">
        <v>114</v>
      </c>
      <c r="B57" t="s">
        <v>423</v>
      </c>
      <c r="C57" t="s">
        <v>181</v>
      </c>
      <c r="D57" t="s">
        <v>410</v>
      </c>
      <c r="E57" t="s">
        <v>54</v>
      </c>
    </row>
    <row r="58" spans="1:5" x14ac:dyDescent="0.15">
      <c r="A58" t="s">
        <v>115</v>
      </c>
      <c r="B58" t="s">
        <v>375</v>
      </c>
      <c r="C58" t="s">
        <v>181</v>
      </c>
      <c r="D58" t="s">
        <v>386</v>
      </c>
      <c r="E58" t="s">
        <v>54</v>
      </c>
    </row>
    <row r="59" spans="1:5" x14ac:dyDescent="0.15">
      <c r="A59" t="s">
        <v>116</v>
      </c>
      <c r="B59" t="s">
        <v>443</v>
      </c>
      <c r="C59" t="s">
        <v>181</v>
      </c>
      <c r="D59" t="s">
        <v>374</v>
      </c>
      <c r="E59" t="s">
        <v>54</v>
      </c>
    </row>
    <row r="60" spans="1:5" x14ac:dyDescent="0.15">
      <c r="A60" t="s">
        <v>117</v>
      </c>
      <c r="B60" t="s">
        <v>403</v>
      </c>
      <c r="C60" t="s">
        <v>181</v>
      </c>
      <c r="D60" t="s">
        <v>378</v>
      </c>
      <c r="E60" t="s">
        <v>54</v>
      </c>
    </row>
    <row r="61" spans="1:5" x14ac:dyDescent="0.15">
      <c r="A61" t="s">
        <v>118</v>
      </c>
      <c r="B61" t="s">
        <v>398</v>
      </c>
      <c r="C61" t="s">
        <v>181</v>
      </c>
      <c r="D61" t="s">
        <v>390</v>
      </c>
      <c r="E61" t="s">
        <v>54</v>
      </c>
    </row>
    <row r="62" spans="1:5" x14ac:dyDescent="0.15">
      <c r="A62" t="s">
        <v>119</v>
      </c>
      <c r="B62" t="s">
        <v>436</v>
      </c>
      <c r="C62" t="s">
        <v>181</v>
      </c>
      <c r="D62" t="s">
        <v>500</v>
      </c>
      <c r="E62" t="s">
        <v>54</v>
      </c>
    </row>
    <row r="63" spans="1:5" x14ac:dyDescent="0.15">
      <c r="A63" t="s">
        <v>120</v>
      </c>
      <c r="B63" t="s">
        <v>461</v>
      </c>
      <c r="C63" t="s">
        <v>181</v>
      </c>
      <c r="D63" t="s">
        <v>501</v>
      </c>
      <c r="E63" t="s">
        <v>54</v>
      </c>
    </row>
    <row r="64" spans="1:5" x14ac:dyDescent="0.15">
      <c r="A64" t="s">
        <v>121</v>
      </c>
      <c r="B64" t="s">
        <v>480</v>
      </c>
      <c r="C64" t="s">
        <v>181</v>
      </c>
      <c r="D64" t="s">
        <v>502</v>
      </c>
      <c r="E64" t="s">
        <v>54</v>
      </c>
    </row>
    <row r="65" spans="1:5" x14ac:dyDescent="0.15">
      <c r="A65" t="s">
        <v>122</v>
      </c>
      <c r="B65" t="s">
        <v>468</v>
      </c>
      <c r="C65" t="s">
        <v>181</v>
      </c>
      <c r="D65" t="s">
        <v>503</v>
      </c>
      <c r="E65" t="s">
        <v>54</v>
      </c>
    </row>
    <row r="66" spans="1:5" x14ac:dyDescent="0.15">
      <c r="A66" t="s">
        <v>123</v>
      </c>
      <c r="B66" t="s">
        <v>434</v>
      </c>
      <c r="C66" t="s">
        <v>181</v>
      </c>
      <c r="D66" t="s">
        <v>399</v>
      </c>
      <c r="E66" t="s">
        <v>54</v>
      </c>
    </row>
    <row r="67" spans="1:5" x14ac:dyDescent="0.15">
      <c r="A67" t="s">
        <v>124</v>
      </c>
      <c r="B67" t="s">
        <v>405</v>
      </c>
      <c r="C67" t="s">
        <v>181</v>
      </c>
      <c r="D67" t="s">
        <v>401</v>
      </c>
      <c r="E67" t="s">
        <v>54</v>
      </c>
    </row>
    <row r="68" spans="1:5" x14ac:dyDescent="0.15">
      <c r="A68" t="s">
        <v>125</v>
      </c>
      <c r="B68" t="s">
        <v>469</v>
      </c>
      <c r="C68" t="s">
        <v>181</v>
      </c>
      <c r="D68" t="s">
        <v>380</v>
      </c>
      <c r="E68" t="s">
        <v>54</v>
      </c>
    </row>
    <row r="69" spans="1:5" x14ac:dyDescent="0.15">
      <c r="A69" t="s">
        <v>126</v>
      </c>
      <c r="B69" t="s">
        <v>438</v>
      </c>
      <c r="C69" t="s">
        <v>181</v>
      </c>
      <c r="D69" t="s">
        <v>404</v>
      </c>
      <c r="E69" t="s">
        <v>54</v>
      </c>
    </row>
    <row r="70" spans="1:5" x14ac:dyDescent="0.15">
      <c r="A70" t="s">
        <v>127</v>
      </c>
      <c r="B70" t="s">
        <v>425</v>
      </c>
      <c r="C70" t="s">
        <v>181</v>
      </c>
      <c r="D70" t="s">
        <v>406</v>
      </c>
      <c r="E70" t="s">
        <v>54</v>
      </c>
    </row>
    <row r="71" spans="1:5" x14ac:dyDescent="0.15">
      <c r="A71" t="s">
        <v>128</v>
      </c>
      <c r="B71" t="s">
        <v>420</v>
      </c>
      <c r="C71" t="s">
        <v>181</v>
      </c>
      <c r="D71" t="s">
        <v>382</v>
      </c>
      <c r="E71" t="s">
        <v>54</v>
      </c>
    </row>
    <row r="72" spans="1:5" x14ac:dyDescent="0.15">
      <c r="A72" t="s">
        <v>129</v>
      </c>
      <c r="B72" t="s">
        <v>383</v>
      </c>
      <c r="C72" t="s">
        <v>181</v>
      </c>
      <c r="D72" t="s">
        <v>384</v>
      </c>
      <c r="E72" t="s">
        <v>54</v>
      </c>
    </row>
    <row r="73" spans="1:5" x14ac:dyDescent="0.15">
      <c r="A73" t="s">
        <v>130</v>
      </c>
      <c r="B73" t="s">
        <v>447</v>
      </c>
      <c r="C73" t="s">
        <v>181</v>
      </c>
      <c r="D73" t="s">
        <v>410</v>
      </c>
      <c r="E73" t="s">
        <v>54</v>
      </c>
    </row>
    <row r="74" spans="1:5" x14ac:dyDescent="0.15">
      <c r="A74" t="s">
        <v>131</v>
      </c>
      <c r="B74" t="s">
        <v>416</v>
      </c>
      <c r="C74" t="s">
        <v>181</v>
      </c>
      <c r="D74" t="s">
        <v>374</v>
      </c>
      <c r="E74" t="s">
        <v>54</v>
      </c>
    </row>
    <row r="75" spans="1:5" x14ac:dyDescent="0.15">
      <c r="A75" t="s">
        <v>132</v>
      </c>
      <c r="B75" t="s">
        <v>389</v>
      </c>
      <c r="C75" t="s">
        <v>181</v>
      </c>
      <c r="D75" t="s">
        <v>503</v>
      </c>
      <c r="E75" t="s">
        <v>54</v>
      </c>
    </row>
    <row r="76" spans="1:5" x14ac:dyDescent="0.15">
      <c r="A76" t="s">
        <v>133</v>
      </c>
      <c r="B76" t="s">
        <v>459</v>
      </c>
      <c r="C76" t="s">
        <v>181</v>
      </c>
      <c r="D76" t="s">
        <v>378</v>
      </c>
      <c r="E76" t="s">
        <v>54</v>
      </c>
    </row>
    <row r="77" spans="1:5" x14ac:dyDescent="0.15">
      <c r="A77" t="s">
        <v>134</v>
      </c>
      <c r="B77" t="s">
        <v>432</v>
      </c>
      <c r="C77" t="s">
        <v>181</v>
      </c>
      <c r="D77" t="s">
        <v>380</v>
      </c>
      <c r="E77" t="s">
        <v>54</v>
      </c>
    </row>
    <row r="78" spans="1:5" x14ac:dyDescent="0.15">
      <c r="A78" t="s">
        <v>135</v>
      </c>
      <c r="B78" t="s">
        <v>407</v>
      </c>
      <c r="C78" t="s">
        <v>181</v>
      </c>
      <c r="D78" t="s">
        <v>382</v>
      </c>
      <c r="E78" t="s">
        <v>54</v>
      </c>
    </row>
    <row r="79" spans="1:5" x14ac:dyDescent="0.15">
      <c r="A79" t="s">
        <v>136</v>
      </c>
      <c r="B79" t="s">
        <v>411</v>
      </c>
      <c r="C79" t="s">
        <v>181</v>
      </c>
      <c r="D79" t="s">
        <v>384</v>
      </c>
      <c r="E79" t="s">
        <v>54</v>
      </c>
    </row>
    <row r="80" spans="1:5" x14ac:dyDescent="0.15">
      <c r="A80" t="s">
        <v>137</v>
      </c>
      <c r="B80" t="s">
        <v>440</v>
      </c>
      <c r="C80" t="s">
        <v>181</v>
      </c>
      <c r="D80" t="s">
        <v>386</v>
      </c>
      <c r="E80" t="s">
        <v>54</v>
      </c>
    </row>
    <row r="81" spans="1:5" x14ac:dyDescent="0.15">
      <c r="A81" t="s">
        <v>138</v>
      </c>
      <c r="B81" t="s">
        <v>463</v>
      </c>
      <c r="C81" t="s">
        <v>181</v>
      </c>
      <c r="D81" t="s">
        <v>374</v>
      </c>
      <c r="E81" t="s">
        <v>54</v>
      </c>
    </row>
    <row r="82" spans="1:5" x14ac:dyDescent="0.15">
      <c r="A82" t="s">
        <v>139</v>
      </c>
      <c r="B82" t="s">
        <v>441</v>
      </c>
      <c r="C82" t="s">
        <v>181</v>
      </c>
      <c r="D82" t="s">
        <v>378</v>
      </c>
      <c r="E82" t="s">
        <v>54</v>
      </c>
    </row>
    <row r="83" spans="1:5" x14ac:dyDescent="0.15">
      <c r="A83" t="s">
        <v>140</v>
      </c>
      <c r="B83" t="s">
        <v>379</v>
      </c>
      <c r="C83" t="s">
        <v>181</v>
      </c>
      <c r="D83" t="s">
        <v>390</v>
      </c>
      <c r="E83" t="s">
        <v>54</v>
      </c>
    </row>
    <row r="84" spans="1:5" x14ac:dyDescent="0.15">
      <c r="A84" t="s">
        <v>141</v>
      </c>
      <c r="B84" t="s">
        <v>455</v>
      </c>
      <c r="C84" t="s">
        <v>181</v>
      </c>
      <c r="D84" t="s">
        <v>500</v>
      </c>
      <c r="E84" t="s">
        <v>54</v>
      </c>
    </row>
    <row r="85" spans="1:5" x14ac:dyDescent="0.15">
      <c r="A85" t="s">
        <v>142</v>
      </c>
      <c r="B85" t="s">
        <v>397</v>
      </c>
      <c r="C85" t="s">
        <v>181</v>
      </c>
      <c r="D85" t="s">
        <v>501</v>
      </c>
      <c r="E85" t="s">
        <v>54</v>
      </c>
    </row>
    <row r="86" spans="1:5" x14ac:dyDescent="0.15">
      <c r="A86" t="s">
        <v>143</v>
      </c>
      <c r="B86" t="s">
        <v>381</v>
      </c>
      <c r="C86" t="s">
        <v>181</v>
      </c>
      <c r="D86" t="s">
        <v>502</v>
      </c>
      <c r="E86" t="s">
        <v>54</v>
      </c>
    </row>
    <row r="87" spans="1:5" x14ac:dyDescent="0.15">
      <c r="A87" t="s">
        <v>144</v>
      </c>
      <c r="B87" t="s">
        <v>478</v>
      </c>
      <c r="C87" t="s">
        <v>181</v>
      </c>
      <c r="D87" t="s">
        <v>503</v>
      </c>
      <c r="E87" t="s">
        <v>54</v>
      </c>
    </row>
    <row r="88" spans="1:5" x14ac:dyDescent="0.15">
      <c r="A88" t="s">
        <v>145</v>
      </c>
      <c r="B88" t="s">
        <v>428</v>
      </c>
      <c r="C88" t="s">
        <v>181</v>
      </c>
      <c r="D88" t="s">
        <v>399</v>
      </c>
      <c r="E88" t="s">
        <v>54</v>
      </c>
    </row>
    <row r="89" spans="1:5" x14ac:dyDescent="0.15">
      <c r="A89" t="s">
        <v>146</v>
      </c>
      <c r="B89" t="s">
        <v>422</v>
      </c>
      <c r="C89" t="s">
        <v>181</v>
      </c>
      <c r="D89" t="s">
        <v>401</v>
      </c>
      <c r="E89" t="s">
        <v>54</v>
      </c>
    </row>
    <row r="90" spans="1:5" x14ac:dyDescent="0.15">
      <c r="A90" t="s">
        <v>147</v>
      </c>
      <c r="B90" t="s">
        <v>414</v>
      </c>
      <c r="C90" t="s">
        <v>181</v>
      </c>
      <c r="D90" t="s">
        <v>380</v>
      </c>
      <c r="E90" t="s">
        <v>54</v>
      </c>
    </row>
    <row r="91" spans="1:5" x14ac:dyDescent="0.15">
      <c r="A91" t="s">
        <v>148</v>
      </c>
      <c r="B91" t="s">
        <v>465</v>
      </c>
      <c r="C91" t="s">
        <v>181</v>
      </c>
      <c r="D91" t="s">
        <v>404</v>
      </c>
      <c r="E91" t="s">
        <v>54</v>
      </c>
    </row>
    <row r="92" spans="1:5" x14ac:dyDescent="0.15">
      <c r="A92" t="s">
        <v>149</v>
      </c>
      <c r="B92" t="s">
        <v>402</v>
      </c>
      <c r="C92" t="s">
        <v>181</v>
      </c>
      <c r="D92" t="s">
        <v>406</v>
      </c>
      <c r="E92" t="s">
        <v>54</v>
      </c>
    </row>
    <row r="93" spans="1:5" x14ac:dyDescent="0.15">
      <c r="A93" t="s">
        <v>150</v>
      </c>
      <c r="B93" t="s">
        <v>426</v>
      </c>
      <c r="C93" t="s">
        <v>181</v>
      </c>
      <c r="D93" t="s">
        <v>382</v>
      </c>
      <c r="E93" t="s">
        <v>54</v>
      </c>
    </row>
    <row r="94" spans="1:5" x14ac:dyDescent="0.15">
      <c r="A94" t="s">
        <v>151</v>
      </c>
      <c r="B94" t="s">
        <v>472</v>
      </c>
      <c r="C94" t="s">
        <v>181</v>
      </c>
      <c r="D94" t="s">
        <v>384</v>
      </c>
      <c r="E94" t="s">
        <v>54</v>
      </c>
    </row>
    <row r="95" spans="1:5" x14ac:dyDescent="0.15">
      <c r="A95" t="s">
        <v>152</v>
      </c>
      <c r="B95" t="s">
        <v>454</v>
      </c>
      <c r="C95" t="s">
        <v>181</v>
      </c>
      <c r="D95" t="s">
        <v>410</v>
      </c>
      <c r="E95" t="s">
        <v>54</v>
      </c>
    </row>
    <row r="96" spans="1:5" x14ac:dyDescent="0.15">
      <c r="A96" t="s">
        <v>153</v>
      </c>
      <c r="B96" t="s">
        <v>484</v>
      </c>
      <c r="C96" t="s">
        <v>181</v>
      </c>
      <c r="D96" t="s">
        <v>500</v>
      </c>
      <c r="E96" t="s">
        <v>54</v>
      </c>
    </row>
    <row r="97" spans="1:5" x14ac:dyDescent="0.15">
      <c r="A97" t="s">
        <v>154</v>
      </c>
      <c r="B97" t="s">
        <v>458</v>
      </c>
      <c r="C97" t="s">
        <v>181</v>
      </c>
      <c r="D97" t="s">
        <v>384</v>
      </c>
      <c r="E97" t="s">
        <v>54</v>
      </c>
    </row>
    <row r="98" spans="1:5" x14ac:dyDescent="0.15">
      <c r="A98" t="s">
        <v>155</v>
      </c>
      <c r="B98" t="s">
        <v>377</v>
      </c>
      <c r="C98" t="s">
        <v>181</v>
      </c>
      <c r="D98" t="s">
        <v>410</v>
      </c>
      <c r="E98" t="s">
        <v>54</v>
      </c>
    </row>
  </sheetData>
  <sortState xmlns:xlrd2="http://schemas.microsoft.com/office/spreadsheetml/2017/richdata2" ref="A3:E98">
    <sortCondition ref="A3:A98"/>
  </sortState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Feuilles de calcul</vt:lpstr>
      </vt:variant>
      <vt:variant>
        <vt:i4>7</vt:i4>
      </vt:variant>
      <vt:variant>
        <vt:lpstr>Plages nommées</vt:lpstr>
      </vt:variant>
      <vt:variant>
        <vt:i4>2</vt:i4>
      </vt:variant>
    </vt:vector>
  </HeadingPairs>
  <TitlesOfParts>
    <vt:vector size="9" baseType="lpstr">
      <vt:lpstr>Informations Echantillons</vt:lpstr>
      <vt:lpstr>Suivi Ech</vt:lpstr>
      <vt:lpstr>QC ARN</vt:lpstr>
      <vt:lpstr>QC ARN PF</vt:lpstr>
      <vt:lpstr>QC Lib</vt:lpstr>
      <vt:lpstr>PrepPlaque</vt:lpstr>
      <vt:lpstr>SampleSheet</vt:lpstr>
      <vt:lpstr>PrepPlaque!Zone_d_impression</vt:lpstr>
      <vt:lpstr>'Suivi Ech'!Zone_d_impression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Marine</dc:creator>
  <cp:lastModifiedBy>Microsoft Office User</cp:lastModifiedBy>
  <cp:lastPrinted>2022-04-21T12:32:21Z</cp:lastPrinted>
  <dcterms:created xsi:type="dcterms:W3CDTF">2014-04-10T13:50:07Z</dcterms:created>
  <dcterms:modified xsi:type="dcterms:W3CDTF">2024-04-17T12:25:41Z</dcterms:modified>
</cp:coreProperties>
</file>